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dc-fps01\Finance$\Legislative Compliance\CE 23-24\GL\"/>
    </mc:Choice>
  </mc:AlternateContent>
  <xr:revisionPtr revIDLastSave="0" documentId="13_ncr:1_{91ACF281-B1C0-4E4D-BC21-6F5766422F2B}" xr6:coauthVersionLast="47" xr6:coauthVersionMax="47" xr10:uidLastSave="{00000000-0000-0000-0000-000000000000}"/>
  <bookViews>
    <workbookView xWindow="2868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benefits'!$A$1:$F$32</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Travel!$A$1:$E$172</definedName>
    <definedName name="_xlnm.Print_Titles" localSheetId="2">Travel!$31:$32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4" l="1"/>
  <c r="C27" i="3"/>
  <c r="C25" i="2"/>
  <c r="C146" i="1"/>
  <c r="C161" i="1"/>
  <c r="C29" i="1"/>
  <c r="B6" i="13" l="1"/>
  <c r="E60" i="13"/>
  <c r="C60" i="13"/>
  <c r="C23" i="4"/>
  <c r="C22" i="4"/>
  <c r="B60" i="13" l="1"/>
  <c r="B59" i="13"/>
  <c r="D59" i="13"/>
  <c r="B58" i="13"/>
  <c r="D58" i="13"/>
  <c r="D57" i="13"/>
  <c r="B57" i="13"/>
  <c r="D56" i="13"/>
  <c r="B56" i="13"/>
  <c r="D55" i="13"/>
  <c r="B55" i="13"/>
  <c r="B2" i="4"/>
  <c r="B3" i="4"/>
  <c r="B2" i="3"/>
  <c r="B3" i="3"/>
  <c r="B2" i="2"/>
  <c r="B3" i="2"/>
  <c r="B2" i="1"/>
  <c r="B3" i="1"/>
  <c r="F58" i="13" l="1"/>
  <c r="D25" i="2" s="1"/>
  <c r="F60" i="13"/>
  <c r="E21" i="4" s="1"/>
  <c r="F59" i="13"/>
  <c r="D27" i="3" s="1"/>
  <c r="F57" i="13"/>
  <c r="D161" i="1" s="1"/>
  <c r="F56" i="13"/>
  <c r="D146" i="1" s="1"/>
  <c r="F55" i="13"/>
  <c r="D29" i="1" s="1"/>
  <c r="C13" i="13"/>
  <c r="C12" i="13"/>
  <c r="C11" i="13"/>
  <c r="C16" i="13" l="1"/>
  <c r="C17" i="13"/>
  <c r="B5" i="4" l="1"/>
  <c r="B4" i="4"/>
  <c r="B5" i="3"/>
  <c r="B4" i="3"/>
  <c r="B5" i="2"/>
  <c r="B4" i="2"/>
  <c r="B5" i="1"/>
  <c r="B4" i="1"/>
  <c r="C15" i="13" l="1"/>
  <c r="F12" i="13" l="1"/>
  <c r="C21" i="4"/>
  <c r="F11" i="13" s="1"/>
  <c r="F13" i="13" l="1"/>
  <c r="B161" i="1"/>
  <c r="B17" i="13" s="1"/>
  <c r="B146" i="1"/>
  <c r="B16" i="13" s="1"/>
  <c r="B29" i="1"/>
  <c r="B15" i="13" s="1"/>
  <c r="B27" i="3" l="1"/>
  <c r="B13" i="13" s="1"/>
  <c r="B25" i="2"/>
  <c r="B12" i="13" s="1"/>
  <c r="B11" i="13" l="1"/>
  <c r="B1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4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<sst xmlns="http://schemas.openxmlformats.org/spreadsheetml/2006/main" count="599" uniqueCount="230">
  <si>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</si>
  <si>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</si>
  <si>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</si>
  <si>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</si>
  <si>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</si>
  <si>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</si>
  <si>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</si>
  <si>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</si>
  <si>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</si>
  <si>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</si>
  <si>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</si>
  <si>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</si>
  <si>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</si>
  <si>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</si>
  <si>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</si>
  <si>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</si>
  <si>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</si>
  <si>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</si>
  <si>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</si>
  <si>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</si>
  <si>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</si>
  <si>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</si>
  <si>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</si>
  <si>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</si>
  <si>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</si>
  <si>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</si>
  <si>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</si>
  <si>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</si>
  <si>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</si>
  <si>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</si>
  <si>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</si>
  <si>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</si>
  <si>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</si>
  <si>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</si>
  <si>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</si>
  <si>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</si>
  <si>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</si>
  <si>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</si>
  <si>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</si>
  <si>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</si>
  <si>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</si>
  <si>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</si>
  <si>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</si>
  <si>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</si>
  <si>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</si>
  <si>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</si>
  <si>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</si>
  <si>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</si>
  <si>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</si>
  <si>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</si>
  <si>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</si>
  <si>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</si>
  <si>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</si>
  <si>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</si>
  <si>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</si>
  <si>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</si>
  <si>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</si>
  <si>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</si>
  <si>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</si>
  <si>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</si>
  <si>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</si>
  <si>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</si>
  <si>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</si>
  <si>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</si>
  <si>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</si>
  <si>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</si>
  <si>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</si>
  <si>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</si>
  <si>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</si>
  <si>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</si>
  <si>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</si>
  <si>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</si>
  <si>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</si>
  <si>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</si>
  <si>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</si>
  <si>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</si>
  <si>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</si>
  <si>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</si>
  <si>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</si>
  <si>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</si>
  <si>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</si>
  <si>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</si>
  <si>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</si>
  <si>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</si>
  <si>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</si>
  <si>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</si>
  <si>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</si>
  <si>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</si>
  <si>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</si>
  <si>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</si>
  <si>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</si>
  <si>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</si>
  <si>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</si>
  <si>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</si>
  <si>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</si>
  <si>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</si>
  <si>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</si>
  <si>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</si>
  <si>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</si>
  <si>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</si>
  <si>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</si>
  <si>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</si>
  <si>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</si>
  <si>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</si>
  <si>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</si>
  <si>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</si>
  <si>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</si>
  <si>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</si>
  <si>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</si>
  <si>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</si>
  <si>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</si>
  <si>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</si>
  <si>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</si>
  <si>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</si>
  <si>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</si>
  <si>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</si>
  <si>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</si>
  <si>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</si>
  <si>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</si>
  <si>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</si>
  <si>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</si>
  <si>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</si>
  <si>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</si>
  <si>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</si>
  <si>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</si>
  <si>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</si>
  <si>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</si>
  <si>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</si>
  <si>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</si>
  <si>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</si>
  <si>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</si>
  <si>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</si>
  <si>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</si>
  <si>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</si>
  <si>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</si>
  <si>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</si>
  <si>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</si>
  <si>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</si>
  <si>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</si>
  <si>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</si>
  <si>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</si>
  <si>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</si>
  <si>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</si>
  <si>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</si>
  <si>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</si>
  <si>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</si>
  <si>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</si>
  <si>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</si>
  <si>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</si>
  <si>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</si>
  <si>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</si>
  <si>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</si>
  <si>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</si>
  <si>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</si>
  <si>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</si>
  <si>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</si>
  <si>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</si>
  <si>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</si>
  <si>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</si>
  <si>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</si>
  <si>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</si>
  <si>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</si>
  <si>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</si>
  <si>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</si>
  <si>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</si>
  <si>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</si>
  <si>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</si>
  <si>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</si>
  <si>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</si>
  <si>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Health and Disability Commissioner</t>
  </si>
  <si>
    <t>Morag McDowell</t>
  </si>
  <si>
    <t>Corporate Services Manager</t>
  </si>
  <si>
    <t>Shared with staff</t>
  </si>
  <si>
    <t>Working in the Wellington Office</t>
  </si>
  <si>
    <t>Attending National Quality Forum Meeting</t>
  </si>
  <si>
    <t>Attending meeting with Minister of Health Hon Dr Shane Reti</t>
  </si>
  <si>
    <t>Wellington</t>
  </si>
  <si>
    <t>Airfare</t>
  </si>
  <si>
    <t>Accommodation - 3 nights</t>
  </si>
  <si>
    <t>Meal</t>
  </si>
  <si>
    <t>Accommodation - 2 nights</t>
  </si>
  <si>
    <t>Accommodation - 1 night</t>
  </si>
  <si>
    <t>Accommodation - 1 night &amp; 1 Meal</t>
  </si>
  <si>
    <t>Working in the Wellington Office (Monthly Charge)</t>
  </si>
  <si>
    <t>Taxi</t>
  </si>
  <si>
    <t>Uber</t>
  </si>
  <si>
    <t>Parking</t>
  </si>
  <si>
    <t>Auckland</t>
  </si>
  <si>
    <t>Attending meeting with Minister of Health Hon Dr Shane Reti at Health NZ</t>
  </si>
  <si>
    <t>Accommodation - 5 nights</t>
  </si>
  <si>
    <t>Darwin</t>
  </si>
  <si>
    <t>M McDowell Mobile Rental 2023 July Spark</t>
  </si>
  <si>
    <t>M McDowell Mobile Rental 2023 August Spark</t>
  </si>
  <si>
    <t>M McDowell Mobile Rental 2023 September Spark</t>
  </si>
  <si>
    <t>M McDowell Mobile Rental 2023 October Spark</t>
  </si>
  <si>
    <t>M McDowell Mobile Rental 2023 November Spark</t>
  </si>
  <si>
    <t>M McDowell Mobile Rental 2023 December Spark</t>
  </si>
  <si>
    <t>M McDowell Mobile Rental 2024 January Spark</t>
  </si>
  <si>
    <t>M McDowell Mobile Rental 2024 February Spark</t>
  </si>
  <si>
    <t>M McDowell Mobile Rental 2024 March Spark</t>
  </si>
  <si>
    <t>M McDowell Mobile Rental 2024 April Spark</t>
  </si>
  <si>
    <t>M McDowell Mobile Rental 2024 May  Spark</t>
  </si>
  <si>
    <t>M McDowell Mobile Rental 2024 June Spark</t>
  </si>
  <si>
    <t>No hospitality provided to external parties in 2023/24</t>
  </si>
  <si>
    <t>Attending the Australian Health Commissioners Conference</t>
  </si>
  <si>
    <t>Native Tree</t>
  </si>
  <si>
    <t>Homemade Jam</t>
  </si>
  <si>
    <t>Ceramic Dish</t>
  </si>
  <si>
    <t>Flexi Gift Voucher</t>
  </si>
  <si>
    <t>Legalwise</t>
  </si>
  <si>
    <t>Medico Legal Conference</t>
  </si>
  <si>
    <t>Our Voices Hui</t>
  </si>
  <si>
    <t>$7.00-10.00</t>
  </si>
  <si>
    <t>Attending meeting with Dame Naida Glavish and Rahui Pap re: Act &amp; Code Review</t>
  </si>
  <si>
    <t>Working in the Wellington Office and attending HQSC Board meeting</t>
  </si>
  <si>
    <t>Working in the Wellington Office and speaking at Health and Disability Law Conference</t>
  </si>
  <si>
    <t>Working in the Wellington Office and meetings with Ministry</t>
  </si>
  <si>
    <t>Attending in-person Ministry meeting with eight health statutory entity leaders</t>
  </si>
  <si>
    <t>Attending launch of HDC "Respecting Your Rights" video</t>
  </si>
  <si>
    <t>Working in the Wellington Office and attending National Quality Forum meeting</t>
  </si>
  <si>
    <t>Working in the Wellington Office, attending National Quality Forum meeting and meeting at Ministry</t>
  </si>
  <si>
    <t>Working in the Wellington Office and presenting to Facaulty of Pain Medicine</t>
  </si>
  <si>
    <t>Working in the Wellington Office, attending in person meeting at RNZCGP</t>
  </si>
  <si>
    <t>Attending meeting with National Advocacy Trust Board</t>
  </si>
  <si>
    <t>Attending extra ordinary National Quality Forum meeting on Maternity and working in the Wellington Office</t>
  </si>
  <si>
    <t>Attending meetings at Ministry and working in the Wellington Office</t>
  </si>
  <si>
    <t>Working in the Wellington Office and attending meeting on Medical Harm Reporting Systems</t>
  </si>
  <si>
    <t>Working in the Wellington Office and attending Consumer Advisory Group meeting</t>
  </si>
  <si>
    <t>Working in the Wellington Office and presenting at NZ Woman in Medicine conference</t>
  </si>
  <si>
    <t>Attending HDC Annual Review - Health Select Committee Hearing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</si>
</sst>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 numFmtId="168" formatCode="mmmm\-yyyy"/>
    <numFmt numFmtId="169" formatCode="d/mm/yyyy;@"/>
    <numFmt numFmtId="170" formatCode="#,##0.00;[Red]#,##0.00"/>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4" fontId="23"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8" fontId="15" fillId="11" borderId="3" xfId="0" applyNumberFormat="1" applyFont="1" applyFill="1" applyBorder="1" applyAlignment="1" applyProtection="1">
      <alignment vertical="center"/>
      <protection locked="0"/>
    </xf>
    <xf numFmtId="169" fontId="15" fillId="11" borderId="3" xfId="0" applyNumberFormat="1" applyFont="1" applyFill="1" applyBorder="1" applyAlignment="1" applyProtection="1">
      <alignment horizontal="left" vertical="center"/>
      <protection locked="0"/>
    </xf>
    <xf numFmtId="169" fontId="0" fillId="11" borderId="4" xfId="0" applyNumberFormat="1" applyFill="1" applyBorder="1" applyAlignment="1" applyProtection="1">
      <alignment horizontal="left"/>
      <protection locked="0"/>
    </xf>
    <xf numFmtId="2" fontId="0" fillId="11" borderId="4" xfId="0" applyNumberFormat="1" applyFill="1" applyBorder="1" applyProtection="1">
      <protection locked="0"/>
    </xf>
    <xf numFmtId="0" fontId="0" fillId="11" borderId="4" xfId="0" applyFill="1" applyBorder="1" applyProtection="1">
      <protection locked="0"/>
    </xf>
    <xf numFmtId="169" fontId="15" fillId="11" borderId="4" xfId="0" applyNumberFormat="1" applyFont="1" applyFill="1" applyBorder="1" applyAlignment="1" applyProtection="1">
      <alignment horizontal="left" vertical="center"/>
      <protection locked="0"/>
    </xf>
    <xf numFmtId="167" fontId="15" fillId="11" borderId="4" xfId="0" applyNumberFormat="1" applyFont="1" applyFill="1" applyBorder="1" applyAlignment="1" applyProtection="1">
      <alignment horizontal="left" vertical="center"/>
      <protection locked="0"/>
    </xf>
    <xf numFmtId="14" fontId="0" fillId="11" borderId="4" xfId="0" applyNumberFormat="1" applyFill="1" applyBorder="1" applyAlignment="1" applyProtection="1">
      <alignment horizontal="left"/>
      <protection locked="0"/>
    </xf>
    <xf numFmtId="0" fontId="15" fillId="11" borderId="4" xfId="0" applyFont="1" applyFill="1" applyBorder="1" applyProtection="1">
      <protection locked="0"/>
    </xf>
    <xf numFmtId="2" fontId="0" fillId="11" borderId="0" xfId="0" applyNumberFormat="1" applyFill="1" applyAlignment="1" applyProtection="1">
      <alignment horizontal="right"/>
      <protection locked="0"/>
    </xf>
    <xf numFmtId="170" fontId="15" fillId="11" borderId="4" xfId="0" applyNumberFormat="1" applyFont="1" applyFill="1" applyBorder="1" applyAlignment="1" applyProtection="1">
      <alignment vertical="center" wrapText="1"/>
      <protection locked="0"/>
    </xf>
    <xf numFmtId="0" fontId="0" fillId="11" borderId="4" xfId="0" applyFill="1" applyBorder="1" applyAlignment="1" applyProtection="1">
      <alignment horizontal="left" wrapText="1"/>
      <protection locked="0"/>
    </xf>
    <xf numFmtId="167" fontId="15" fillId="11" borderId="3" xfId="0" applyNumberFormat="1" applyFont="1" applyFill="1" applyBorder="1" applyProtection="1">
      <protection locked="0"/>
    </xf>
    <xf numFmtId="0" fontId="15" fillId="11" borderId="4" xfId="0" applyFont="1" applyFill="1" applyBorder="1" applyAlignment="1" applyProtection="1">
      <alignment horizontal="left"/>
      <protection locked="0"/>
    </xf>
    <xf numFmtId="14" fontId="0" fillId="11" borderId="3" xfId="0" applyNumberFormat="1" applyFill="1" applyBorder="1" applyAlignment="1" applyProtection="1">
      <alignment horizontal="left"/>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urrency" xfId="2" builtinId="4"/>
    <cellStyle name="Currency 2" xfId="3" xr:uid="{62808C68-3A9F-4714-BB07-F79C4045AA3A}"/>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29" sqref="A2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4" zoomScaleNormal="100" workbookViewId="0">
      <selection activeCell="F16" sqref="F16"/>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50" t="s">
        <v>51</v>
      </c>
      <c r="B1" s="150"/>
      <c r="C1" s="150"/>
      <c r="D1" s="150"/>
      <c r="E1" s="150"/>
      <c r="F1" s="150"/>
      <c r="G1" s="17"/>
      <c r="H1" s="17"/>
      <c r="I1" s="17"/>
      <c r="J1" s="17"/>
      <c r="K1" s="17"/>
    </row>
    <row r="2" spans="1:11" ht="21" customHeight="1" x14ac:dyDescent="0.2">
      <c r="A2" s="3" t="s">
        <v>52</v>
      </c>
      <c r="B2" s="151" t="s">
        <v>169</v>
      </c>
      <c r="C2" s="151"/>
      <c r="D2" s="151"/>
      <c r="E2" s="151"/>
      <c r="F2" s="151"/>
      <c r="G2" s="17"/>
      <c r="H2" s="17"/>
      <c r="I2" s="17"/>
      <c r="J2" s="17"/>
      <c r="K2" s="17"/>
    </row>
    <row r="3" spans="1:11" ht="21" customHeight="1" x14ac:dyDescent="0.2">
      <c r="A3" s="3" t="s">
        <v>53</v>
      </c>
      <c r="B3" s="151" t="s">
        <v>170</v>
      </c>
      <c r="C3" s="151"/>
      <c r="D3" s="151"/>
      <c r="E3" s="151"/>
      <c r="F3" s="151"/>
      <c r="G3" s="17"/>
      <c r="H3" s="17"/>
      <c r="I3" s="17"/>
      <c r="J3" s="17"/>
      <c r="K3" s="17"/>
    </row>
    <row r="4" spans="1:11" ht="21" customHeight="1" x14ac:dyDescent="0.2">
      <c r="A4" s="3" t="s">
        <v>54</v>
      </c>
      <c r="B4" s="152">
        <v>45108</v>
      </c>
      <c r="C4" s="152"/>
      <c r="D4" s="152"/>
      <c r="E4" s="152"/>
      <c r="F4" s="152"/>
      <c r="G4" s="17"/>
      <c r="H4" s="17"/>
      <c r="I4" s="17"/>
      <c r="J4" s="17"/>
      <c r="K4" s="17"/>
    </row>
    <row r="5" spans="1:11" ht="21" customHeight="1" x14ac:dyDescent="0.2">
      <c r="A5" s="3" t="s">
        <v>55</v>
      </c>
      <c r="B5" s="152">
        <v>45473</v>
      </c>
      <c r="C5" s="152"/>
      <c r="D5" s="152"/>
      <c r="E5" s="152"/>
      <c r="F5" s="152"/>
      <c r="G5" s="17"/>
      <c r="H5" s="17"/>
      <c r="I5" s="17"/>
      <c r="J5" s="17"/>
      <c r="K5" s="17"/>
    </row>
    <row r="6" spans="1:11" ht="21" customHeight="1" x14ac:dyDescent="0.2">
      <c r="A6" s="3" t="s">
        <v>56</v>
      </c>
      <c r="B6" s="149" t="str">
        <f>IF(AND(Travel!B7&lt;&gt;A30,Hospitality!B7&lt;&gt;A30,'All other expenses'!B7&lt;&gt;A30,'Gifts and benefits'!B7&lt;&gt;A30),A31,IF(AND(Travel!B7=A30,Hospitality!B7=A30,'All other expenses'!B7=A30,'Gifts and benefits'!B7=A30),A33,A32))</f>
        <v>Data and totals checked on all sheets</v>
      </c>
      <c r="C6" s="149"/>
      <c r="D6" s="149"/>
      <c r="E6" s="149"/>
      <c r="F6" s="149"/>
      <c r="G6" s="23"/>
      <c r="H6" s="17"/>
      <c r="I6" s="17"/>
      <c r="J6" s="17"/>
      <c r="K6" s="17"/>
    </row>
    <row r="7" spans="1:11" ht="21" customHeight="1" x14ac:dyDescent="0.2">
      <c r="A7" s="3" t="s">
        <v>57</v>
      </c>
      <c r="B7" s="148" t="s">
        <v>89</v>
      </c>
      <c r="C7" s="148"/>
      <c r="D7" s="148"/>
      <c r="E7" s="148"/>
      <c r="F7" s="148"/>
      <c r="G7" s="23"/>
      <c r="H7" s="17"/>
      <c r="I7" s="17"/>
      <c r="J7" s="17"/>
      <c r="K7" s="17"/>
    </row>
    <row r="8" spans="1:11" ht="21" customHeight="1" x14ac:dyDescent="0.2">
      <c r="A8" s="3" t="s">
        <v>59</v>
      </c>
      <c r="B8" s="148" t="s">
        <v>171</v>
      </c>
      <c r="C8" s="148"/>
      <c r="D8" s="148"/>
      <c r="E8" s="148"/>
      <c r="F8" s="148"/>
      <c r="G8" s="23"/>
      <c r="H8" s="17"/>
      <c r="I8" s="17"/>
      <c r="J8" s="17"/>
      <c r="K8" s="17"/>
    </row>
    <row r="9" spans="1:11" ht="66.75" customHeight="1" x14ac:dyDescent="0.2">
      <c r="A9" s="147" t="s">
        <v>60</v>
      </c>
      <c r="B9" s="147"/>
      <c r="C9" s="147"/>
      <c r="D9" s="147"/>
      <c r="E9" s="147"/>
      <c r="F9" s="147"/>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29270.490000000009</v>
      </c>
      <c r="C11" s="67" t="str">
        <f>IF(Travel!B6="",A34,Travel!B6)</f>
        <v>Figures exclude GST</v>
      </c>
      <c r="D11" s="6"/>
      <c r="E11" s="8" t="s">
        <v>66</v>
      </c>
      <c r="F11" s="33">
        <f>'Gifts and benefits'!C21</f>
        <v>5</v>
      </c>
      <c r="G11" s="29"/>
      <c r="H11" s="29"/>
      <c r="I11" s="29"/>
      <c r="J11" s="29"/>
      <c r="K11" s="29"/>
    </row>
    <row r="12" spans="1:11" ht="27.75" customHeight="1" x14ac:dyDescent="0.2">
      <c r="A12" s="8" t="s">
        <v>24</v>
      </c>
      <c r="B12" s="60">
        <f>Hospitality!B25</f>
        <v>0</v>
      </c>
      <c r="C12" s="67" t="str">
        <f>IF(Hospitality!B6="",A34,Hospitality!B6)</f>
        <v>Figures exclude GST</v>
      </c>
      <c r="D12" s="6"/>
      <c r="E12" s="8" t="s">
        <v>67</v>
      </c>
      <c r="F12" s="33">
        <f>'Gifts and benefits'!C22</f>
        <v>5</v>
      </c>
      <c r="G12" s="29"/>
      <c r="H12" s="29"/>
      <c r="I12" s="29"/>
      <c r="J12" s="29"/>
      <c r="K12" s="29"/>
    </row>
    <row r="13" spans="1:11" ht="27.75" customHeight="1" x14ac:dyDescent="0.2">
      <c r="A13" s="8" t="s">
        <v>68</v>
      </c>
      <c r="B13" s="60">
        <f>'All other expenses'!B27</f>
        <v>487.91000000000008</v>
      </c>
      <c r="C13" s="67" t="str">
        <f>IF('All other expenses'!B6="",A34,'All other expenses'!B6)</f>
        <v>Figures exclude GST</v>
      </c>
      <c r="D13" s="6"/>
      <c r="E13" s="8" t="s">
        <v>69</v>
      </c>
      <c r="F13" s="33">
        <f>'Gifts and benefits'!C23</f>
        <v>0</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Travel!B29</f>
        <v>3346.7200000000007</v>
      </c>
      <c r="C15" s="69" t="str">
        <f>C11</f>
        <v>Figures exclude GST</v>
      </c>
      <c r="D15" s="6"/>
      <c r="E15" s="6"/>
      <c r="F15" s="35"/>
      <c r="G15" s="17"/>
      <c r="H15" s="17"/>
      <c r="I15" s="17"/>
      <c r="J15" s="17"/>
      <c r="K15" s="17"/>
    </row>
    <row r="16" spans="1:11" ht="27.75" customHeight="1" x14ac:dyDescent="0.2">
      <c r="A16" s="9" t="s">
        <v>71</v>
      </c>
      <c r="B16" s="62">
        <f>Travel!B146</f>
        <v>25915.070000000007</v>
      </c>
      <c r="C16" s="69" t="str">
        <f>C11</f>
        <v>Figures exclude GST</v>
      </c>
      <c r="D16" s="36"/>
      <c r="E16" s="6"/>
      <c r="F16" s="37"/>
      <c r="G16" s="17"/>
      <c r="H16" s="17"/>
      <c r="I16" s="17"/>
      <c r="J16" s="17"/>
      <c r="K16" s="17"/>
    </row>
    <row r="17" spans="1:11" ht="27.75" customHeight="1" x14ac:dyDescent="0.2">
      <c r="A17" s="9" t="s">
        <v>72</v>
      </c>
      <c r="B17" s="62">
        <f>Travel!B161</f>
        <v>8.6999999999999993</v>
      </c>
      <c r="C17" s="69"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168</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COUNT(Travel!B12:B28)</f>
        <v>7</v>
      </c>
      <c r="C55" s="76"/>
      <c r="D55" s="76">
        <f>COUNTIF(Travel!D12:D28,"*")</f>
        <v>7</v>
      </c>
      <c r="E55" s="77"/>
      <c r="F55" s="77" t="b">
        <f>MIN(B55,D55)=MAX(B55,D55)</f>
        <v>1</v>
      </c>
      <c r="G55" s="17"/>
      <c r="H55" s="17"/>
      <c r="I55" s="17"/>
      <c r="J55" s="17"/>
      <c r="K55" s="17"/>
    </row>
    <row r="56" spans="1:11" hidden="1" x14ac:dyDescent="0.2">
      <c r="A56" s="84" t="s">
        <v>105</v>
      </c>
      <c r="B56" s="76">
        <f>COUNT(Travel!B33:B145)</f>
        <v>104</v>
      </c>
      <c r="C56" s="76"/>
      <c r="D56" s="76">
        <f>COUNTIF(Travel!D33:D145,"*")</f>
        <v>104</v>
      </c>
      <c r="E56" s="77"/>
      <c r="F56" s="77" t="b">
        <f>MIN(B56,D56)=MAX(B56,D56)</f>
        <v>1</v>
      </c>
    </row>
    <row r="57" spans="1:11" hidden="1" x14ac:dyDescent="0.2">
      <c r="A57" s="85"/>
      <c r="B57" s="76">
        <f>COUNT(Travel!B150:B160)</f>
        <v>1</v>
      </c>
      <c r="C57" s="76"/>
      <c r="D57" s="76">
        <f>COUNTIF(Travel!D150:D160,"*")</f>
        <v>1</v>
      </c>
      <c r="E57" s="77"/>
      <c r="F57" s="77" t="b">
        <f>MIN(B57,D57)=MAX(B57,D57)</f>
        <v>1</v>
      </c>
    </row>
    <row r="58" spans="1:11" hidden="1" x14ac:dyDescent="0.2">
      <c r="A58" s="86" t="s">
        <v>106</v>
      </c>
      <c r="B58" s="78">
        <f>COUNT(Hospitality!B11:B24)</f>
        <v>0</v>
      </c>
      <c r="C58" s="78"/>
      <c r="D58" s="78">
        <f>COUNTIF(Hospitality!D11:D24,"*")</f>
        <v>0</v>
      </c>
      <c r="E58" s="79"/>
      <c r="F58" s="79" t="b">
        <f>MIN(B58,D58)=MAX(B58,D58)</f>
        <v>1</v>
      </c>
    </row>
    <row r="59" spans="1:11" hidden="1" x14ac:dyDescent="0.2">
      <c r="A59" s="87" t="s">
        <v>107</v>
      </c>
      <c r="B59" s="77">
        <f>COUNT('All other expenses'!B11:B26)</f>
        <v>12</v>
      </c>
      <c r="C59" s="77"/>
      <c r="D59" s="77">
        <f>COUNTIF('All other expenses'!D11:D26,"*")</f>
        <v>0</v>
      </c>
      <c r="E59" s="77"/>
      <c r="F59" s="77" t="b">
        <f>MIN(B59,D59)=MAX(B59,D59)</f>
        <v>0</v>
      </c>
    </row>
    <row r="60" spans="1:11" hidden="1" x14ac:dyDescent="0.2">
      <c r="A60" s="86" t="s">
        <v>108</v>
      </c>
      <c r="B60" s="78">
        <f>COUNTIF('Gifts and benefits'!B11:B20,"*")</f>
        <v>5</v>
      </c>
      <c r="C60" s="78">
        <f>COUNTIF('Gifts and benefits'!C11:C20,"*")</f>
        <v>5</v>
      </c>
      <c r="D60" s="78"/>
      <c r="E60" s="78">
        <f>COUNTA('Gifts and benefits'!E11:E20)</f>
        <v>5</v>
      </c>
      <c r="F60" s="7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418"/>
  <sheetViews>
    <sheetView topLeftCell="A62" zoomScaleNormal="100" workbookViewId="0">
      <selection activeCell="B101" sqref="B10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0" t="s">
        <v>109</v>
      </c>
      <c r="B1" s="150"/>
      <c r="C1" s="150"/>
      <c r="D1" s="150"/>
      <c r="E1" s="150"/>
      <c r="F1" s="17"/>
    </row>
    <row r="2" spans="1:6" ht="21" customHeight="1" x14ac:dyDescent="0.2">
      <c r="A2" s="3" t="s">
        <v>52</v>
      </c>
      <c r="B2" s="153" t="str">
        <f>'Summary and sign-off'!B2:F2</f>
        <v>Health and Disability Commissioner</v>
      </c>
      <c r="C2" s="153"/>
      <c r="D2" s="153"/>
      <c r="E2" s="153"/>
      <c r="F2" s="17"/>
    </row>
    <row r="3" spans="1:6" ht="21" customHeight="1" x14ac:dyDescent="0.2">
      <c r="A3" s="3" t="s">
        <v>110</v>
      </c>
      <c r="B3" s="153" t="str">
        <f>'Summary and sign-off'!B3:F3</f>
        <v>Morag McDowell</v>
      </c>
      <c r="C3" s="153"/>
      <c r="D3" s="153"/>
      <c r="E3" s="153"/>
      <c r="F3" s="17"/>
    </row>
    <row r="4" spans="1:6" ht="21" customHeight="1" x14ac:dyDescent="0.2">
      <c r="A4" s="3" t="s">
        <v>111</v>
      </c>
      <c r="B4" s="153">
        <f>'Summary and sign-off'!B4:F4</f>
        <v>45108</v>
      </c>
      <c r="C4" s="153"/>
      <c r="D4" s="153"/>
      <c r="E4" s="153"/>
      <c r="F4" s="17"/>
    </row>
    <row r="5" spans="1:6" ht="21" customHeight="1" x14ac:dyDescent="0.2">
      <c r="A5" s="3" t="s">
        <v>112</v>
      </c>
      <c r="B5" s="153">
        <f>'Summary and sign-off'!B5:F5</f>
        <v>45473</v>
      </c>
      <c r="C5" s="153"/>
      <c r="D5" s="153"/>
      <c r="E5" s="153"/>
      <c r="F5" s="17"/>
    </row>
    <row r="6" spans="1:6" ht="21" customHeight="1" x14ac:dyDescent="0.2">
      <c r="A6" s="3" t="s">
        <v>113</v>
      </c>
      <c r="B6" s="148" t="s">
        <v>81</v>
      </c>
      <c r="C6" s="148"/>
      <c r="D6" s="148"/>
      <c r="E6" s="148"/>
      <c r="F6" s="17"/>
    </row>
    <row r="7" spans="1:6" ht="21" customHeight="1" x14ac:dyDescent="0.2">
      <c r="A7" s="3" t="s">
        <v>56</v>
      </c>
      <c r="B7" s="148" t="s">
        <v>83</v>
      </c>
      <c r="C7" s="148"/>
      <c r="D7" s="148"/>
      <c r="E7" s="148"/>
      <c r="F7" s="17"/>
    </row>
    <row r="8" spans="1:6" ht="36" customHeight="1" x14ac:dyDescent="0.2">
      <c r="A8" s="156" t="s">
        <v>114</v>
      </c>
      <c r="B8" s="157"/>
      <c r="C8" s="157"/>
      <c r="D8" s="157"/>
      <c r="E8" s="157"/>
      <c r="F8" s="19"/>
    </row>
    <row r="9" spans="1:6" ht="36" customHeight="1" x14ac:dyDescent="0.2">
      <c r="A9" s="158" t="s">
        <v>115</v>
      </c>
      <c r="B9" s="159"/>
      <c r="C9" s="159"/>
      <c r="D9" s="159"/>
      <c r="E9" s="159"/>
      <c r="F9" s="19"/>
    </row>
    <row r="10" spans="1:6" ht="24.75" customHeight="1" x14ac:dyDescent="0.2">
      <c r="A10" s="155" t="s">
        <v>116</v>
      </c>
      <c r="B10" s="160"/>
      <c r="C10" s="155"/>
      <c r="D10" s="155"/>
      <c r="E10" s="155"/>
      <c r="F10" s="29"/>
    </row>
    <row r="11" spans="1:6" ht="27" customHeight="1" x14ac:dyDescent="0.2">
      <c r="A11" s="24" t="s">
        <v>117</v>
      </c>
      <c r="B11" s="24" t="s">
        <v>118</v>
      </c>
      <c r="C11" s="24" t="s">
        <v>119</v>
      </c>
      <c r="D11" s="24" t="s">
        <v>120</v>
      </c>
      <c r="E11" s="24" t="s">
        <v>121</v>
      </c>
      <c r="F11" s="30"/>
    </row>
    <row r="12" spans="1:6" s="2" customFormat="1" hidden="1" x14ac:dyDescent="0.2">
      <c r="A12" s="96"/>
      <c r="B12" s="97"/>
      <c r="C12" s="98"/>
      <c r="D12" s="98"/>
      <c r="E12" s="99"/>
      <c r="F12" s="1"/>
    </row>
    <row r="13" spans="1:6" s="2" customFormat="1" x14ac:dyDescent="0.2">
      <c r="A13" s="133">
        <v>45418</v>
      </c>
      <c r="B13" s="142">
        <v>1757.13</v>
      </c>
      <c r="C13" s="122" t="s">
        <v>204</v>
      </c>
      <c r="D13" s="122" t="s">
        <v>177</v>
      </c>
      <c r="E13" s="123" t="s">
        <v>190</v>
      </c>
      <c r="F13" s="1"/>
    </row>
    <row r="14" spans="1:6" s="2" customFormat="1" x14ac:dyDescent="0.2">
      <c r="A14" s="133">
        <v>45418</v>
      </c>
      <c r="B14" s="142">
        <v>1494.2</v>
      </c>
      <c r="C14" s="122" t="s">
        <v>204</v>
      </c>
      <c r="D14" s="122" t="s">
        <v>189</v>
      </c>
      <c r="E14" s="123" t="s">
        <v>190</v>
      </c>
      <c r="F14" s="1"/>
    </row>
    <row r="15" spans="1:6" s="2" customFormat="1" x14ac:dyDescent="0.2">
      <c r="A15" s="133">
        <v>45419</v>
      </c>
      <c r="B15" s="142">
        <v>14.28</v>
      </c>
      <c r="C15" s="122" t="s">
        <v>204</v>
      </c>
      <c r="D15" s="122" t="s">
        <v>179</v>
      </c>
      <c r="E15" s="123" t="s">
        <v>190</v>
      </c>
      <c r="F15" s="1"/>
    </row>
    <row r="16" spans="1:6" s="2" customFormat="1" x14ac:dyDescent="0.2">
      <c r="A16" s="133">
        <v>45419</v>
      </c>
      <c r="B16" s="142">
        <v>28.54</v>
      </c>
      <c r="C16" s="122" t="s">
        <v>204</v>
      </c>
      <c r="D16" s="122" t="s">
        <v>179</v>
      </c>
      <c r="E16" s="123" t="s">
        <v>190</v>
      </c>
      <c r="F16" s="1"/>
    </row>
    <row r="17" spans="1:6" s="2" customFormat="1" x14ac:dyDescent="0.2">
      <c r="A17" s="133">
        <v>45420</v>
      </c>
      <c r="B17" s="142">
        <v>26.01</v>
      </c>
      <c r="C17" s="122" t="s">
        <v>204</v>
      </c>
      <c r="D17" s="122" t="s">
        <v>179</v>
      </c>
      <c r="E17" s="123" t="s">
        <v>190</v>
      </c>
      <c r="F17" s="1"/>
    </row>
    <row r="18" spans="1:6" s="2" customFormat="1" x14ac:dyDescent="0.2">
      <c r="A18" s="133">
        <v>45421</v>
      </c>
      <c r="B18" s="142">
        <v>14.76</v>
      </c>
      <c r="C18" s="122" t="s">
        <v>204</v>
      </c>
      <c r="D18" s="122" t="s">
        <v>179</v>
      </c>
      <c r="E18" s="123" t="s">
        <v>190</v>
      </c>
      <c r="F18" s="1"/>
    </row>
    <row r="19" spans="1:6" s="2" customFormat="1" x14ac:dyDescent="0.2">
      <c r="A19" s="133">
        <v>45422</v>
      </c>
      <c r="B19" s="142">
        <v>11.8</v>
      </c>
      <c r="C19" s="122" t="s">
        <v>204</v>
      </c>
      <c r="D19" s="122" t="s">
        <v>179</v>
      </c>
      <c r="E19" s="123" t="s">
        <v>190</v>
      </c>
      <c r="F19" s="1"/>
    </row>
    <row r="20" spans="1:6" s="2" customFormat="1" x14ac:dyDescent="0.2">
      <c r="A20" s="120"/>
      <c r="B20" s="121"/>
      <c r="C20" s="122"/>
      <c r="D20" s="122"/>
      <c r="E20" s="123"/>
      <c r="F20" s="1"/>
    </row>
    <row r="21" spans="1:6" s="2" customFormat="1" x14ac:dyDescent="0.2">
      <c r="A21" s="120"/>
      <c r="B21" s="121"/>
      <c r="C21" s="122"/>
      <c r="D21" s="122"/>
      <c r="E21" s="123"/>
      <c r="F21" s="1"/>
    </row>
    <row r="22" spans="1:6" s="2" customFormat="1" hidden="1" x14ac:dyDescent="0.2">
      <c r="A22" s="120"/>
      <c r="B22" s="121"/>
      <c r="C22" s="122"/>
      <c r="D22" s="122"/>
      <c r="E22" s="123"/>
      <c r="F22" s="1"/>
    </row>
    <row r="23" spans="1:6" s="2" customFormat="1" hidden="1" x14ac:dyDescent="0.2">
      <c r="A23" s="120"/>
      <c r="B23" s="121"/>
      <c r="C23" s="122"/>
      <c r="D23" s="122"/>
      <c r="E23" s="123"/>
      <c r="F23" s="1"/>
    </row>
    <row r="24" spans="1:6" s="2" customFormat="1" hidden="1" x14ac:dyDescent="0.2">
      <c r="A24" s="120"/>
      <c r="B24" s="121"/>
      <c r="C24" s="122"/>
      <c r="D24" s="122"/>
      <c r="E24" s="123"/>
      <c r="F24" s="1"/>
    </row>
    <row r="25" spans="1:6" s="2" customFormat="1" ht="12.75" hidden="1" customHeight="1" x14ac:dyDescent="0.2">
      <c r="A25" s="120"/>
      <c r="B25" s="121"/>
      <c r="C25" s="122"/>
      <c r="D25" s="122"/>
      <c r="E25" s="123"/>
      <c r="F25" s="1"/>
    </row>
    <row r="26" spans="1:6" s="2" customFormat="1" hidden="1" x14ac:dyDescent="0.2">
      <c r="A26" s="124"/>
      <c r="B26" s="121"/>
      <c r="C26" s="122"/>
      <c r="D26" s="122"/>
      <c r="E26" s="123"/>
      <c r="F26" s="1"/>
    </row>
    <row r="27" spans="1:6" s="2" customFormat="1" hidden="1" x14ac:dyDescent="0.2">
      <c r="A27" s="124"/>
      <c r="B27" s="121"/>
      <c r="C27" s="122"/>
      <c r="D27" s="122"/>
      <c r="E27" s="123"/>
      <c r="F27" s="1"/>
    </row>
    <row r="28" spans="1:6" s="2" customFormat="1" hidden="1" x14ac:dyDescent="0.2">
      <c r="A28" s="106"/>
      <c r="B28" s="107"/>
      <c r="C28" s="108"/>
      <c r="D28" s="108"/>
      <c r="E28" s="109"/>
      <c r="F28" s="1"/>
    </row>
    <row r="29" spans="1:6" ht="19.5" customHeight="1" x14ac:dyDescent="0.2">
      <c r="A29" s="72" t="s">
        <v>122</v>
      </c>
      <c r="B29" s="73">
        <f>SUM(B12:B28)</f>
        <v>3346.7200000000007</v>
      </c>
      <c r="C29" s="131" t="str">
        <f>IF(SUBTOTAL(3,B12:B28)=SUBTOTAL(103,B12:B28),'Summary and sign-off'!$A$48,'Summary and sign-off'!$A$49)</f>
        <v>Check - there are no hidden rows with data</v>
      </c>
      <c r="D29" s="154" t="str">
        <f>IF('Summary and sign-off'!F55='Summary and sign-off'!F54,'Summary and sign-off'!A51,'Summary and sign-off'!A50)</f>
        <v>Check - each entry provides sufficient information</v>
      </c>
      <c r="E29" s="154"/>
      <c r="F29" s="17"/>
    </row>
    <row r="30" spans="1:6" ht="10.5" customHeight="1" x14ac:dyDescent="0.2">
      <c r="A30" s="17"/>
      <c r="B30" s="19"/>
      <c r="C30" s="17"/>
      <c r="D30" s="17"/>
      <c r="E30" s="17"/>
      <c r="F30" s="17"/>
    </row>
    <row r="31" spans="1:6" ht="24.75" customHeight="1" x14ac:dyDescent="0.2">
      <c r="A31" s="155" t="s">
        <v>123</v>
      </c>
      <c r="B31" s="155"/>
      <c r="C31" s="155"/>
      <c r="D31" s="155"/>
      <c r="E31" s="155"/>
      <c r="F31" s="29"/>
    </row>
    <row r="32" spans="1:6" ht="25.5" x14ac:dyDescent="0.2">
      <c r="A32" s="24" t="s">
        <v>117</v>
      </c>
      <c r="B32" s="24" t="s">
        <v>62</v>
      </c>
      <c r="C32" s="24" t="s">
        <v>124</v>
      </c>
      <c r="D32" s="24" t="s">
        <v>120</v>
      </c>
      <c r="E32" s="24" t="s">
        <v>121</v>
      </c>
      <c r="F32" s="30"/>
    </row>
    <row r="33" spans="1:6" s="2" customFormat="1" x14ac:dyDescent="0.2">
      <c r="A33" s="134">
        <v>45119</v>
      </c>
      <c r="B33" s="135">
        <v>205.22</v>
      </c>
      <c r="C33" s="136" t="s">
        <v>173</v>
      </c>
      <c r="D33" s="136" t="s">
        <v>177</v>
      </c>
      <c r="E33" s="136" t="s">
        <v>176</v>
      </c>
      <c r="F33" s="1"/>
    </row>
    <row r="34" spans="1:6" s="2" customFormat="1" x14ac:dyDescent="0.2">
      <c r="A34" s="134">
        <v>45131</v>
      </c>
      <c r="B34" s="135">
        <v>626.78</v>
      </c>
      <c r="C34" s="136" t="s">
        <v>214</v>
      </c>
      <c r="D34" s="136" t="s">
        <v>177</v>
      </c>
      <c r="E34" s="136" t="s">
        <v>176</v>
      </c>
      <c r="F34" s="1"/>
    </row>
    <row r="35" spans="1:6" s="2" customFormat="1" x14ac:dyDescent="0.2">
      <c r="A35" s="134">
        <v>45140</v>
      </c>
      <c r="B35" s="135">
        <v>589.57000000000005</v>
      </c>
      <c r="C35" s="136" t="s">
        <v>215</v>
      </c>
      <c r="D35" s="136" t="s">
        <v>177</v>
      </c>
      <c r="E35" s="136" t="s">
        <v>176</v>
      </c>
      <c r="F35" s="1"/>
    </row>
    <row r="36" spans="1:6" s="2" customFormat="1" x14ac:dyDescent="0.2">
      <c r="A36" s="134">
        <v>45161</v>
      </c>
      <c r="B36" s="135">
        <v>411.65</v>
      </c>
      <c r="C36" s="136" t="s">
        <v>216</v>
      </c>
      <c r="D36" s="136" t="s">
        <v>177</v>
      </c>
      <c r="E36" s="136" t="s">
        <v>176</v>
      </c>
      <c r="F36" s="1"/>
    </row>
    <row r="37" spans="1:6" s="2" customFormat="1" x14ac:dyDescent="0.2">
      <c r="A37" s="134">
        <v>45170</v>
      </c>
      <c r="B37" s="135">
        <v>517.91</v>
      </c>
      <c r="C37" s="136" t="s">
        <v>217</v>
      </c>
      <c r="D37" s="136" t="s">
        <v>177</v>
      </c>
      <c r="E37" s="136" t="s">
        <v>176</v>
      </c>
      <c r="F37" s="1"/>
    </row>
    <row r="38" spans="1:6" s="2" customFormat="1" x14ac:dyDescent="0.2">
      <c r="A38" s="134">
        <v>45175</v>
      </c>
      <c r="B38" s="135">
        <v>498.61</v>
      </c>
      <c r="C38" s="136" t="s">
        <v>173</v>
      </c>
      <c r="D38" s="136" t="s">
        <v>177</v>
      </c>
      <c r="E38" s="136" t="s">
        <v>176</v>
      </c>
      <c r="F38" s="1"/>
    </row>
    <row r="39" spans="1:6" s="2" customFormat="1" x14ac:dyDescent="0.2">
      <c r="A39" s="134">
        <v>45184</v>
      </c>
      <c r="B39" s="135">
        <v>459.13</v>
      </c>
      <c r="C39" s="136" t="s">
        <v>218</v>
      </c>
      <c r="D39" s="136" t="s">
        <v>177</v>
      </c>
      <c r="E39" s="136" t="s">
        <v>176</v>
      </c>
      <c r="F39" s="1"/>
    </row>
    <row r="40" spans="1:6" s="2" customFormat="1" x14ac:dyDescent="0.2">
      <c r="A40" s="134">
        <v>45196</v>
      </c>
      <c r="B40" s="135">
        <v>685.22</v>
      </c>
      <c r="C40" s="136" t="s">
        <v>220</v>
      </c>
      <c r="D40" s="136" t="s">
        <v>177</v>
      </c>
      <c r="E40" s="136" t="s">
        <v>176</v>
      </c>
      <c r="F40" s="1"/>
    </row>
    <row r="41" spans="1:6" s="2" customFormat="1" x14ac:dyDescent="0.2">
      <c r="A41" s="134">
        <v>45203</v>
      </c>
      <c r="B41" s="135">
        <v>384.7</v>
      </c>
      <c r="C41" s="136" t="s">
        <v>173</v>
      </c>
      <c r="D41" s="136" t="s">
        <v>177</v>
      </c>
      <c r="E41" s="136" t="s">
        <v>176</v>
      </c>
      <c r="F41" s="1"/>
    </row>
    <row r="42" spans="1:6" s="2" customFormat="1" x14ac:dyDescent="0.2">
      <c r="A42" s="134">
        <v>45217</v>
      </c>
      <c r="B42" s="135">
        <v>469.04</v>
      </c>
      <c r="C42" s="136" t="s">
        <v>221</v>
      </c>
      <c r="D42" s="136" t="s">
        <v>177</v>
      </c>
      <c r="E42" s="136" t="s">
        <v>176</v>
      </c>
      <c r="F42" s="1"/>
    </row>
    <row r="43" spans="1:6" s="2" customFormat="1" x14ac:dyDescent="0.2">
      <c r="A43" s="134">
        <v>45231</v>
      </c>
      <c r="B43" s="135">
        <v>407.3</v>
      </c>
      <c r="C43" s="136" t="s">
        <v>173</v>
      </c>
      <c r="D43" s="136" t="s">
        <v>177</v>
      </c>
      <c r="E43" s="136" t="s">
        <v>176</v>
      </c>
      <c r="F43" s="1"/>
    </row>
    <row r="44" spans="1:6" s="2" customFormat="1" x14ac:dyDescent="0.2">
      <c r="A44" s="134">
        <v>45245</v>
      </c>
      <c r="B44" s="135">
        <v>430.78</v>
      </c>
      <c r="C44" s="136" t="s">
        <v>222</v>
      </c>
      <c r="D44" s="136" t="s">
        <v>177</v>
      </c>
      <c r="E44" s="136" t="s">
        <v>176</v>
      </c>
      <c r="F44" s="1"/>
    </row>
    <row r="45" spans="1:6" s="2" customFormat="1" x14ac:dyDescent="0.2">
      <c r="A45" s="134">
        <v>45252</v>
      </c>
      <c r="B45" s="135">
        <v>717.91</v>
      </c>
      <c r="C45" s="136" t="s">
        <v>223</v>
      </c>
      <c r="D45" s="136" t="s">
        <v>177</v>
      </c>
      <c r="E45" s="136" t="s">
        <v>176</v>
      </c>
      <c r="F45" s="1"/>
    </row>
    <row r="46" spans="1:6" s="2" customFormat="1" x14ac:dyDescent="0.2">
      <c r="A46" s="134">
        <v>45266</v>
      </c>
      <c r="B46" s="135">
        <v>517.91999999999996</v>
      </c>
      <c r="C46" s="136" t="s">
        <v>224</v>
      </c>
      <c r="D46" s="136" t="s">
        <v>177</v>
      </c>
      <c r="E46" s="136" t="s">
        <v>176</v>
      </c>
      <c r="F46" s="1"/>
    </row>
    <row r="47" spans="1:6" s="2" customFormat="1" x14ac:dyDescent="0.2">
      <c r="A47" s="134">
        <v>45273</v>
      </c>
      <c r="B47" s="135">
        <v>419.65</v>
      </c>
      <c r="C47" s="136" t="s">
        <v>225</v>
      </c>
      <c r="D47" s="136" t="s">
        <v>177</v>
      </c>
      <c r="E47" s="136" t="s">
        <v>176</v>
      </c>
      <c r="F47" s="1"/>
    </row>
    <row r="48" spans="1:6" s="2" customFormat="1" x14ac:dyDescent="0.2">
      <c r="A48" s="134">
        <v>45315</v>
      </c>
      <c r="B48" s="135">
        <v>384.7</v>
      </c>
      <c r="C48" s="136" t="s">
        <v>173</v>
      </c>
      <c r="D48" s="136" t="s">
        <v>177</v>
      </c>
      <c r="E48" s="136" t="s">
        <v>176</v>
      </c>
      <c r="F48" s="1"/>
    </row>
    <row r="49" spans="1:6" s="2" customFormat="1" x14ac:dyDescent="0.2">
      <c r="A49" s="134">
        <v>45336</v>
      </c>
      <c r="B49" s="135">
        <v>384.7</v>
      </c>
      <c r="C49" s="136" t="s">
        <v>226</v>
      </c>
      <c r="D49" s="136" t="s">
        <v>177</v>
      </c>
      <c r="E49" s="136" t="s">
        <v>176</v>
      </c>
      <c r="F49" s="1"/>
    </row>
    <row r="50" spans="1:6" s="2" customFormat="1" x14ac:dyDescent="0.2">
      <c r="A50" s="134">
        <v>45343</v>
      </c>
      <c r="B50" s="135">
        <v>384.7</v>
      </c>
      <c r="C50" s="136" t="s">
        <v>173</v>
      </c>
      <c r="D50" s="136" t="s">
        <v>177</v>
      </c>
      <c r="E50" s="136" t="s">
        <v>176</v>
      </c>
      <c r="F50" s="1"/>
    </row>
    <row r="51" spans="1:6" s="2" customFormat="1" x14ac:dyDescent="0.2">
      <c r="A51" s="134">
        <v>45350</v>
      </c>
      <c r="B51" s="135">
        <v>466.09</v>
      </c>
      <c r="C51" s="136" t="s">
        <v>174</v>
      </c>
      <c r="D51" s="136" t="s">
        <v>177</v>
      </c>
      <c r="E51" s="136" t="s">
        <v>176</v>
      </c>
      <c r="F51" s="1"/>
    </row>
    <row r="52" spans="1:6" s="2" customFormat="1" x14ac:dyDescent="0.2">
      <c r="A52" s="134">
        <v>45357</v>
      </c>
      <c r="B52" s="135">
        <v>384.7</v>
      </c>
      <c r="C52" s="136" t="s">
        <v>173</v>
      </c>
      <c r="D52" s="136" t="s">
        <v>177</v>
      </c>
      <c r="E52" s="136" t="s">
        <v>176</v>
      </c>
      <c r="F52" s="1"/>
    </row>
    <row r="53" spans="1:6" s="2" customFormat="1" x14ac:dyDescent="0.2">
      <c r="A53" s="134">
        <v>45371</v>
      </c>
      <c r="B53" s="135">
        <v>384.7</v>
      </c>
      <c r="C53" s="136" t="s">
        <v>227</v>
      </c>
      <c r="D53" s="136" t="s">
        <v>177</v>
      </c>
      <c r="E53" s="136" t="s">
        <v>176</v>
      </c>
      <c r="F53" s="1"/>
    </row>
    <row r="54" spans="1:6" s="2" customFormat="1" x14ac:dyDescent="0.2">
      <c r="A54" s="134">
        <v>45379</v>
      </c>
      <c r="B54" s="135">
        <v>558.26</v>
      </c>
      <c r="C54" s="136" t="s">
        <v>213</v>
      </c>
      <c r="D54" s="136" t="s">
        <v>177</v>
      </c>
      <c r="E54" s="136" t="s">
        <v>176</v>
      </c>
      <c r="F54" s="1"/>
    </row>
    <row r="55" spans="1:6" s="2" customFormat="1" x14ac:dyDescent="0.2">
      <c r="A55" s="134">
        <v>45385</v>
      </c>
      <c r="B55" s="135">
        <v>568.53</v>
      </c>
      <c r="C55" s="136" t="s">
        <v>173</v>
      </c>
      <c r="D55" s="136" t="s">
        <v>177</v>
      </c>
      <c r="E55" s="136" t="s">
        <v>176</v>
      </c>
      <c r="F55" s="1"/>
    </row>
    <row r="56" spans="1:6" s="2" customFormat="1" x14ac:dyDescent="0.2">
      <c r="A56" s="134">
        <v>45398</v>
      </c>
      <c r="B56" s="135">
        <v>420.87</v>
      </c>
      <c r="C56" s="136" t="s">
        <v>175</v>
      </c>
      <c r="D56" s="136" t="s">
        <v>177</v>
      </c>
      <c r="E56" s="136" t="s">
        <v>176</v>
      </c>
      <c r="F56" s="1"/>
    </row>
    <row r="57" spans="1:6" s="2" customFormat="1" x14ac:dyDescent="0.2">
      <c r="A57" s="134">
        <v>45399</v>
      </c>
      <c r="B57" s="135">
        <v>568.52</v>
      </c>
      <c r="C57" s="136" t="s">
        <v>173</v>
      </c>
      <c r="D57" s="136" t="s">
        <v>177</v>
      </c>
      <c r="E57" s="136" t="s">
        <v>176</v>
      </c>
      <c r="F57" s="1"/>
    </row>
    <row r="58" spans="1:6" s="2" customFormat="1" x14ac:dyDescent="0.2">
      <c r="A58" s="134">
        <v>45428</v>
      </c>
      <c r="B58" s="135">
        <v>501.83</v>
      </c>
      <c r="C58" s="136" t="s">
        <v>228</v>
      </c>
      <c r="D58" s="136" t="s">
        <v>177</v>
      </c>
      <c r="E58" s="136" t="s">
        <v>176</v>
      </c>
      <c r="F58" s="1"/>
    </row>
    <row r="59" spans="1:6" s="2" customFormat="1" x14ac:dyDescent="0.2">
      <c r="A59" s="134">
        <v>45434</v>
      </c>
      <c r="B59" s="135">
        <v>384.7</v>
      </c>
      <c r="C59" s="136" t="s">
        <v>229</v>
      </c>
      <c r="D59" s="136" t="s">
        <v>177</v>
      </c>
      <c r="E59" s="136" t="s">
        <v>176</v>
      </c>
      <c r="F59" s="1"/>
    </row>
    <row r="60" spans="1:6" s="2" customFormat="1" x14ac:dyDescent="0.2">
      <c r="A60" s="134">
        <v>45441</v>
      </c>
      <c r="B60" s="135">
        <v>564.42999999999995</v>
      </c>
      <c r="C60" s="136" t="s">
        <v>219</v>
      </c>
      <c r="D60" s="136" t="s">
        <v>177</v>
      </c>
      <c r="E60" s="136" t="s">
        <v>176</v>
      </c>
      <c r="F60" s="1"/>
    </row>
    <row r="61" spans="1:6" s="2" customFormat="1" x14ac:dyDescent="0.2">
      <c r="A61" s="134">
        <v>45455</v>
      </c>
      <c r="B61" s="135">
        <v>564.44000000000005</v>
      </c>
      <c r="C61" s="136" t="s">
        <v>173</v>
      </c>
      <c r="D61" s="136" t="s">
        <v>177</v>
      </c>
      <c r="E61" s="136" t="s">
        <v>176</v>
      </c>
      <c r="F61" s="1"/>
    </row>
    <row r="62" spans="1:6" s="2" customFormat="1" x14ac:dyDescent="0.2">
      <c r="A62" s="134">
        <v>45469</v>
      </c>
      <c r="B62" s="135">
        <v>365.57</v>
      </c>
      <c r="C62" s="136" t="s">
        <v>173</v>
      </c>
      <c r="D62" s="136" t="s">
        <v>177</v>
      </c>
      <c r="E62" s="136" t="s">
        <v>176</v>
      </c>
      <c r="F62" s="1"/>
    </row>
    <row r="63" spans="1:6" s="2" customFormat="1" x14ac:dyDescent="0.2">
      <c r="A63" s="121"/>
      <c r="B63" s="121"/>
      <c r="C63" s="121"/>
      <c r="D63" s="121"/>
      <c r="E63" s="122"/>
      <c r="F63" s="1"/>
    </row>
    <row r="64" spans="1:6" s="2" customFormat="1" x14ac:dyDescent="0.2">
      <c r="A64" s="121"/>
      <c r="B64" s="121"/>
      <c r="C64" s="121"/>
      <c r="D64" s="121"/>
      <c r="E64" s="122"/>
      <c r="F64" s="1"/>
    </row>
    <row r="65" spans="1:6" s="2" customFormat="1" x14ac:dyDescent="0.2">
      <c r="A65" s="137">
        <v>45117</v>
      </c>
      <c r="B65" s="142">
        <v>467.48</v>
      </c>
      <c r="C65" s="136" t="s">
        <v>173</v>
      </c>
      <c r="D65" s="122" t="s">
        <v>180</v>
      </c>
      <c r="E65" s="122" t="s">
        <v>176</v>
      </c>
      <c r="F65" s="1"/>
    </row>
    <row r="66" spans="1:6" s="2" customFormat="1" x14ac:dyDescent="0.2">
      <c r="A66" s="137">
        <v>45117</v>
      </c>
      <c r="B66" s="142">
        <v>13.88</v>
      </c>
      <c r="C66" s="136" t="s">
        <v>173</v>
      </c>
      <c r="D66" s="122" t="s">
        <v>179</v>
      </c>
      <c r="E66" s="122" t="s">
        <v>176</v>
      </c>
      <c r="F66" s="1"/>
    </row>
    <row r="67" spans="1:6" s="2" customFormat="1" x14ac:dyDescent="0.2">
      <c r="A67" s="137">
        <v>45118</v>
      </c>
      <c r="B67" s="142">
        <v>11.74</v>
      </c>
      <c r="C67" s="136" t="s">
        <v>173</v>
      </c>
      <c r="D67" s="122" t="s">
        <v>179</v>
      </c>
      <c r="E67" s="122" t="s">
        <v>176</v>
      </c>
      <c r="F67" s="1"/>
    </row>
    <row r="68" spans="1:6" s="2" customFormat="1" x14ac:dyDescent="0.2">
      <c r="A68" s="137">
        <v>45118</v>
      </c>
      <c r="B68" s="142">
        <v>9.36</v>
      </c>
      <c r="C68" s="136" t="s">
        <v>173</v>
      </c>
      <c r="D68" s="122" t="s">
        <v>179</v>
      </c>
      <c r="E68" s="122" t="s">
        <v>176</v>
      </c>
      <c r="F68" s="1"/>
    </row>
    <row r="69" spans="1:6" s="2" customFormat="1" x14ac:dyDescent="0.2">
      <c r="A69" s="137">
        <v>45119</v>
      </c>
      <c r="B69" s="142">
        <v>12.17</v>
      </c>
      <c r="C69" s="136" t="s">
        <v>173</v>
      </c>
      <c r="D69" s="122" t="s">
        <v>179</v>
      </c>
      <c r="E69" s="122" t="s">
        <v>176</v>
      </c>
      <c r="F69" s="1"/>
    </row>
    <row r="70" spans="1:6" s="2" customFormat="1" x14ac:dyDescent="0.2">
      <c r="A70" s="137">
        <v>45131</v>
      </c>
      <c r="B70" s="142">
        <v>654.41</v>
      </c>
      <c r="C70" s="136" t="s">
        <v>173</v>
      </c>
      <c r="D70" s="122" t="s">
        <v>178</v>
      </c>
      <c r="E70" s="122" t="s">
        <v>176</v>
      </c>
      <c r="F70" s="1"/>
    </row>
    <row r="71" spans="1:6" s="2" customFormat="1" x14ac:dyDescent="0.2">
      <c r="A71" s="137">
        <v>45131</v>
      </c>
      <c r="B71" s="142">
        <v>19.48</v>
      </c>
      <c r="C71" s="136" t="s">
        <v>173</v>
      </c>
      <c r="D71" s="122" t="s">
        <v>179</v>
      </c>
      <c r="E71" s="122" t="s">
        <v>176</v>
      </c>
      <c r="F71" s="1"/>
    </row>
    <row r="72" spans="1:6" s="2" customFormat="1" x14ac:dyDescent="0.2">
      <c r="A72" s="137">
        <v>45131</v>
      </c>
      <c r="B72" s="142">
        <v>24.12</v>
      </c>
      <c r="C72" s="136" t="s">
        <v>173</v>
      </c>
      <c r="D72" s="122" t="s">
        <v>179</v>
      </c>
      <c r="E72" s="122" t="s">
        <v>176</v>
      </c>
      <c r="F72" s="1"/>
    </row>
    <row r="73" spans="1:6" s="2" customFormat="1" x14ac:dyDescent="0.2">
      <c r="A73" s="137">
        <v>45132</v>
      </c>
      <c r="B73" s="142">
        <v>5.22</v>
      </c>
      <c r="C73" s="136" t="s">
        <v>173</v>
      </c>
      <c r="D73" s="122" t="s">
        <v>179</v>
      </c>
      <c r="E73" s="122" t="s">
        <v>176</v>
      </c>
      <c r="F73" s="1"/>
    </row>
    <row r="74" spans="1:6" s="2" customFormat="1" x14ac:dyDescent="0.2">
      <c r="A74" s="137">
        <v>45132</v>
      </c>
      <c r="B74" s="142">
        <v>17.829999999999998</v>
      </c>
      <c r="C74" s="136" t="s">
        <v>173</v>
      </c>
      <c r="D74" s="122" t="s">
        <v>179</v>
      </c>
      <c r="E74" s="122" t="s">
        <v>176</v>
      </c>
      <c r="F74" s="1"/>
    </row>
    <row r="75" spans="1:6" s="2" customFormat="1" x14ac:dyDescent="0.2">
      <c r="A75" s="137">
        <v>45133</v>
      </c>
      <c r="B75" s="142">
        <v>5.22</v>
      </c>
      <c r="C75" s="136" t="s">
        <v>173</v>
      </c>
      <c r="D75" s="122" t="s">
        <v>179</v>
      </c>
      <c r="E75" s="122" t="s">
        <v>176</v>
      </c>
      <c r="F75" s="1"/>
    </row>
    <row r="76" spans="1:6" s="2" customFormat="1" x14ac:dyDescent="0.2">
      <c r="A76" s="137">
        <v>45134</v>
      </c>
      <c r="B76" s="142">
        <v>5.22</v>
      </c>
      <c r="C76" s="136" t="s">
        <v>173</v>
      </c>
      <c r="D76" s="122" t="s">
        <v>179</v>
      </c>
      <c r="E76" s="122" t="s">
        <v>176</v>
      </c>
      <c r="F76" s="1"/>
    </row>
    <row r="77" spans="1:6" s="2" customFormat="1" x14ac:dyDescent="0.2">
      <c r="A77" s="137">
        <v>45140</v>
      </c>
      <c r="B77" s="142">
        <v>190.43</v>
      </c>
      <c r="C77" s="136" t="s">
        <v>173</v>
      </c>
      <c r="D77" s="122" t="s">
        <v>181</v>
      </c>
      <c r="E77" s="122" t="s">
        <v>176</v>
      </c>
      <c r="F77" s="1"/>
    </row>
    <row r="78" spans="1:6" s="2" customFormat="1" x14ac:dyDescent="0.2">
      <c r="A78" s="137">
        <v>45140</v>
      </c>
      <c r="B78" s="142">
        <v>31.82</v>
      </c>
      <c r="C78" s="136" t="s">
        <v>173</v>
      </c>
      <c r="D78" s="122" t="s">
        <v>179</v>
      </c>
      <c r="E78" s="122" t="s">
        <v>176</v>
      </c>
      <c r="F78" s="1"/>
    </row>
    <row r="79" spans="1:6" s="2" customFormat="1" x14ac:dyDescent="0.2">
      <c r="A79" s="137">
        <v>45162</v>
      </c>
      <c r="B79" s="142">
        <v>4.87</v>
      </c>
      <c r="C79" s="136" t="s">
        <v>173</v>
      </c>
      <c r="D79" s="122" t="s">
        <v>179</v>
      </c>
      <c r="E79" s="122" t="s">
        <v>176</v>
      </c>
      <c r="F79" s="1"/>
    </row>
    <row r="80" spans="1:6" s="2" customFormat="1" x14ac:dyDescent="0.2">
      <c r="A80" s="137">
        <v>45162</v>
      </c>
      <c r="B80" s="142">
        <v>204.89</v>
      </c>
      <c r="C80" s="136" t="s">
        <v>173</v>
      </c>
      <c r="D80" s="122" t="s">
        <v>181</v>
      </c>
      <c r="E80" s="122" t="s">
        <v>176</v>
      </c>
      <c r="F80" s="1"/>
    </row>
    <row r="81" spans="1:6" s="2" customFormat="1" x14ac:dyDescent="0.2">
      <c r="A81" s="137">
        <v>45175</v>
      </c>
      <c r="B81" s="142">
        <v>18.260000000000002</v>
      </c>
      <c r="C81" s="136" t="s">
        <v>173</v>
      </c>
      <c r="D81" s="122" t="s">
        <v>179</v>
      </c>
      <c r="E81" s="122" t="s">
        <v>176</v>
      </c>
      <c r="F81" s="1"/>
    </row>
    <row r="82" spans="1:6" s="2" customFormat="1" x14ac:dyDescent="0.2">
      <c r="A82" s="137">
        <v>45175</v>
      </c>
      <c r="B82" s="142">
        <v>4.96</v>
      </c>
      <c r="C82" s="136" t="s">
        <v>173</v>
      </c>
      <c r="D82" s="122" t="s">
        <v>179</v>
      </c>
      <c r="E82" s="122" t="s">
        <v>176</v>
      </c>
      <c r="F82" s="1"/>
    </row>
    <row r="83" spans="1:6" s="2" customFormat="1" x14ac:dyDescent="0.2">
      <c r="A83" s="137">
        <v>45176</v>
      </c>
      <c r="B83" s="142">
        <v>5.22</v>
      </c>
      <c r="C83" s="136" t="s">
        <v>173</v>
      </c>
      <c r="D83" s="122" t="s">
        <v>179</v>
      </c>
      <c r="E83" s="122" t="s">
        <v>176</v>
      </c>
      <c r="F83" s="1"/>
    </row>
    <row r="84" spans="1:6" s="2" customFormat="1" x14ac:dyDescent="0.2">
      <c r="A84" s="137">
        <v>45176</v>
      </c>
      <c r="B84" s="142">
        <v>384.94</v>
      </c>
      <c r="C84" s="136" t="s">
        <v>173</v>
      </c>
      <c r="D84" s="122" t="s">
        <v>180</v>
      </c>
      <c r="E84" s="122" t="s">
        <v>176</v>
      </c>
      <c r="F84" s="1"/>
    </row>
    <row r="85" spans="1:6" s="2" customFormat="1" x14ac:dyDescent="0.2">
      <c r="A85" s="137">
        <v>45196</v>
      </c>
      <c r="B85" s="142">
        <v>251.3</v>
      </c>
      <c r="C85" s="136" t="s">
        <v>173</v>
      </c>
      <c r="D85" s="122" t="s">
        <v>181</v>
      </c>
      <c r="E85" s="122" t="s">
        <v>176</v>
      </c>
      <c r="F85" s="1"/>
    </row>
    <row r="86" spans="1:6" s="2" customFormat="1" x14ac:dyDescent="0.2">
      <c r="A86" s="137">
        <v>45196</v>
      </c>
      <c r="B86" s="142">
        <v>7.09</v>
      </c>
      <c r="C86" s="136" t="s">
        <v>173</v>
      </c>
      <c r="D86" s="122" t="s">
        <v>179</v>
      </c>
      <c r="E86" s="122" t="s">
        <v>176</v>
      </c>
      <c r="F86" s="1"/>
    </row>
    <row r="87" spans="1:6" s="2" customFormat="1" x14ac:dyDescent="0.2">
      <c r="A87" s="137">
        <v>45197</v>
      </c>
      <c r="B87" s="142">
        <v>10.029999999999999</v>
      </c>
      <c r="C87" s="136" t="s">
        <v>173</v>
      </c>
      <c r="D87" s="122" t="s">
        <v>179</v>
      </c>
      <c r="E87" s="122" t="s">
        <v>176</v>
      </c>
      <c r="F87" s="1"/>
    </row>
    <row r="88" spans="1:6" s="2" customFormat="1" x14ac:dyDescent="0.2">
      <c r="A88" s="137">
        <v>45203</v>
      </c>
      <c r="B88" s="142">
        <v>202.61</v>
      </c>
      <c r="C88" s="136" t="s">
        <v>173</v>
      </c>
      <c r="D88" s="122" t="s">
        <v>181</v>
      </c>
      <c r="E88" s="122" t="s">
        <v>176</v>
      </c>
      <c r="F88" s="1"/>
    </row>
    <row r="89" spans="1:6" s="2" customFormat="1" x14ac:dyDescent="0.2">
      <c r="A89" s="137">
        <v>45203</v>
      </c>
      <c r="B89" s="142">
        <v>14.78</v>
      </c>
      <c r="C89" s="136" t="s">
        <v>173</v>
      </c>
      <c r="D89" s="122" t="s">
        <v>179</v>
      </c>
      <c r="E89" s="122" t="s">
        <v>176</v>
      </c>
      <c r="F89" s="1"/>
    </row>
    <row r="90" spans="1:6" s="2" customFormat="1" x14ac:dyDescent="0.2">
      <c r="A90" s="137">
        <v>45204</v>
      </c>
      <c r="B90" s="142">
        <v>4.96</v>
      </c>
      <c r="C90" s="136" t="s">
        <v>173</v>
      </c>
      <c r="D90" s="122" t="s">
        <v>179</v>
      </c>
      <c r="E90" s="122" t="s">
        <v>176</v>
      </c>
      <c r="F90" s="1"/>
    </row>
    <row r="91" spans="1:6" s="2" customFormat="1" x14ac:dyDescent="0.2">
      <c r="A91" s="137">
        <v>45218</v>
      </c>
      <c r="B91" s="142">
        <v>5.22</v>
      </c>
      <c r="C91" s="136" t="s">
        <v>173</v>
      </c>
      <c r="D91" s="122" t="s">
        <v>179</v>
      </c>
      <c r="E91" s="122" t="s">
        <v>176</v>
      </c>
      <c r="F91" s="1"/>
    </row>
    <row r="92" spans="1:6" s="2" customFormat="1" x14ac:dyDescent="0.2">
      <c r="A92" s="137">
        <v>45218</v>
      </c>
      <c r="B92" s="142">
        <v>207.55</v>
      </c>
      <c r="C92" s="136" t="s">
        <v>173</v>
      </c>
      <c r="D92" s="122" t="s">
        <v>181</v>
      </c>
      <c r="E92" s="122" t="s">
        <v>176</v>
      </c>
      <c r="F92" s="1"/>
    </row>
    <row r="93" spans="1:6" s="2" customFormat="1" x14ac:dyDescent="0.2">
      <c r="A93" s="137">
        <v>45231</v>
      </c>
      <c r="B93" s="142">
        <v>173.91</v>
      </c>
      <c r="C93" s="136" t="s">
        <v>173</v>
      </c>
      <c r="D93" s="122" t="s">
        <v>181</v>
      </c>
      <c r="E93" s="122" t="s">
        <v>176</v>
      </c>
      <c r="F93" s="1"/>
    </row>
    <row r="94" spans="1:6" s="2" customFormat="1" x14ac:dyDescent="0.2">
      <c r="A94" s="137">
        <v>45232</v>
      </c>
      <c r="B94" s="142">
        <v>5.22</v>
      </c>
      <c r="C94" s="136" t="s">
        <v>173</v>
      </c>
      <c r="D94" s="122" t="s">
        <v>179</v>
      </c>
      <c r="E94" s="122" t="s">
        <v>176</v>
      </c>
      <c r="F94" s="1"/>
    </row>
    <row r="95" spans="1:6" s="2" customFormat="1" x14ac:dyDescent="0.2">
      <c r="A95" s="137">
        <v>45232</v>
      </c>
      <c r="B95" s="142">
        <v>32.82</v>
      </c>
      <c r="C95" s="136" t="s">
        <v>173</v>
      </c>
      <c r="D95" s="122" t="s">
        <v>179</v>
      </c>
      <c r="E95" s="122" t="s">
        <v>176</v>
      </c>
      <c r="F95" s="1"/>
    </row>
    <row r="96" spans="1:6" s="2" customFormat="1" x14ac:dyDescent="0.2">
      <c r="A96" s="137">
        <v>45245</v>
      </c>
      <c r="B96" s="142">
        <v>178.09</v>
      </c>
      <c r="C96" s="136" t="s">
        <v>173</v>
      </c>
      <c r="D96" s="122" t="s">
        <v>181</v>
      </c>
      <c r="E96" s="122" t="s">
        <v>176</v>
      </c>
      <c r="F96" s="1"/>
    </row>
    <row r="97" spans="1:6" s="2" customFormat="1" x14ac:dyDescent="0.2">
      <c r="A97" s="137">
        <v>45245</v>
      </c>
      <c r="B97" s="142">
        <v>17.3</v>
      </c>
      <c r="C97" s="136" t="s">
        <v>173</v>
      </c>
      <c r="D97" s="122" t="s">
        <v>179</v>
      </c>
      <c r="E97" s="122" t="s">
        <v>176</v>
      </c>
      <c r="F97" s="1"/>
    </row>
    <row r="98" spans="1:6" s="2" customFormat="1" x14ac:dyDescent="0.2">
      <c r="A98" s="137">
        <v>45246</v>
      </c>
      <c r="B98" s="142">
        <v>7.88</v>
      </c>
      <c r="C98" s="136" t="s">
        <v>173</v>
      </c>
      <c r="D98" s="122" t="s">
        <v>179</v>
      </c>
      <c r="E98" s="122" t="s">
        <v>176</v>
      </c>
      <c r="F98" s="1"/>
    </row>
    <row r="99" spans="1:6" s="2" customFormat="1" x14ac:dyDescent="0.2">
      <c r="A99" s="137">
        <v>45246</v>
      </c>
      <c r="B99" s="142">
        <v>4.96</v>
      </c>
      <c r="C99" s="136" t="s">
        <v>173</v>
      </c>
      <c r="D99" s="122" t="s">
        <v>179</v>
      </c>
      <c r="E99" s="122" t="s">
        <v>176</v>
      </c>
      <c r="F99" s="1"/>
    </row>
    <row r="100" spans="1:6" s="2" customFormat="1" x14ac:dyDescent="0.2">
      <c r="A100" s="137">
        <v>45266</v>
      </c>
      <c r="B100" s="142">
        <v>17.3</v>
      </c>
      <c r="C100" s="136" t="s">
        <v>173</v>
      </c>
      <c r="D100" s="122" t="s">
        <v>179</v>
      </c>
      <c r="E100" s="122" t="s">
        <v>176</v>
      </c>
      <c r="F100" s="1"/>
    </row>
    <row r="101" spans="1:6" s="2" customFormat="1" x14ac:dyDescent="0.2">
      <c r="A101" s="137">
        <v>45266</v>
      </c>
      <c r="B101" s="142">
        <v>173.91</v>
      </c>
      <c r="C101" s="136" t="s">
        <v>173</v>
      </c>
      <c r="D101" s="122" t="s">
        <v>181</v>
      </c>
      <c r="E101" s="122" t="s">
        <v>176</v>
      </c>
      <c r="F101" s="1"/>
    </row>
    <row r="102" spans="1:6" s="2" customFormat="1" x14ac:dyDescent="0.2">
      <c r="A102" s="137">
        <v>45267</v>
      </c>
      <c r="B102" s="142">
        <v>5.22</v>
      </c>
      <c r="C102" s="136" t="s">
        <v>173</v>
      </c>
      <c r="D102" s="122" t="s">
        <v>179</v>
      </c>
      <c r="E102" s="122" t="s">
        <v>176</v>
      </c>
      <c r="F102" s="1"/>
    </row>
    <row r="103" spans="1:6" s="2" customFormat="1" x14ac:dyDescent="0.2">
      <c r="A103" s="137">
        <v>45273</v>
      </c>
      <c r="B103" s="142">
        <v>173.91</v>
      </c>
      <c r="C103" s="136" t="s">
        <v>173</v>
      </c>
      <c r="D103" s="122" t="s">
        <v>181</v>
      </c>
      <c r="E103" s="122" t="s">
        <v>176</v>
      </c>
      <c r="F103" s="1"/>
    </row>
    <row r="104" spans="1:6" s="2" customFormat="1" x14ac:dyDescent="0.2">
      <c r="A104" s="137">
        <v>45273</v>
      </c>
      <c r="B104" s="142">
        <v>12.09</v>
      </c>
      <c r="C104" s="136" t="s">
        <v>173</v>
      </c>
      <c r="D104" s="122" t="s">
        <v>179</v>
      </c>
      <c r="E104" s="122" t="s">
        <v>176</v>
      </c>
      <c r="F104" s="1"/>
    </row>
    <row r="105" spans="1:6" s="2" customFormat="1" x14ac:dyDescent="0.2">
      <c r="A105" s="137">
        <v>45274</v>
      </c>
      <c r="B105" s="142">
        <v>5.22</v>
      </c>
      <c r="C105" s="136" t="s">
        <v>173</v>
      </c>
      <c r="D105" s="122" t="s">
        <v>179</v>
      </c>
      <c r="E105" s="122" t="s">
        <v>176</v>
      </c>
      <c r="F105" s="1"/>
    </row>
    <row r="106" spans="1:6" s="2" customFormat="1" x14ac:dyDescent="0.2">
      <c r="A106" s="137">
        <v>45315</v>
      </c>
      <c r="B106" s="142">
        <v>173.91</v>
      </c>
      <c r="C106" s="136" t="s">
        <v>173</v>
      </c>
      <c r="D106" s="122" t="s">
        <v>181</v>
      </c>
      <c r="E106" s="122" t="s">
        <v>176</v>
      </c>
      <c r="F106" s="1"/>
    </row>
    <row r="107" spans="1:6" s="2" customFormat="1" x14ac:dyDescent="0.2">
      <c r="A107" s="137">
        <v>45315</v>
      </c>
      <c r="B107" s="142">
        <v>12.09</v>
      </c>
      <c r="C107" s="136" t="s">
        <v>173</v>
      </c>
      <c r="D107" s="122" t="s">
        <v>179</v>
      </c>
      <c r="E107" s="122" t="s">
        <v>176</v>
      </c>
      <c r="F107" s="1"/>
    </row>
    <row r="108" spans="1:6" s="2" customFormat="1" x14ac:dyDescent="0.2">
      <c r="A108" s="137">
        <v>45316</v>
      </c>
      <c r="B108" s="142">
        <v>10.029999999999999</v>
      </c>
      <c r="C108" s="136" t="s">
        <v>173</v>
      </c>
      <c r="D108" s="122" t="s">
        <v>179</v>
      </c>
      <c r="E108" s="122" t="s">
        <v>176</v>
      </c>
      <c r="F108" s="1"/>
    </row>
    <row r="109" spans="1:6" s="2" customFormat="1" x14ac:dyDescent="0.2">
      <c r="A109" s="137">
        <v>45343</v>
      </c>
      <c r="B109" s="142">
        <v>173.91</v>
      </c>
      <c r="C109" s="136" t="s">
        <v>173</v>
      </c>
      <c r="D109" s="122" t="s">
        <v>181</v>
      </c>
      <c r="E109" s="122" t="s">
        <v>176</v>
      </c>
      <c r="F109" s="1"/>
    </row>
    <row r="110" spans="1:6" s="2" customFormat="1" x14ac:dyDescent="0.2">
      <c r="A110" s="137">
        <v>45343</v>
      </c>
      <c r="B110" s="142">
        <v>18.170000000000002</v>
      </c>
      <c r="C110" s="136" t="s">
        <v>173</v>
      </c>
      <c r="D110" s="122" t="s">
        <v>179</v>
      </c>
      <c r="E110" s="122" t="s">
        <v>176</v>
      </c>
      <c r="F110" s="1"/>
    </row>
    <row r="111" spans="1:6" s="2" customFormat="1" x14ac:dyDescent="0.2">
      <c r="A111" s="137">
        <v>45344</v>
      </c>
      <c r="B111" s="142">
        <v>5.22</v>
      </c>
      <c r="C111" s="136" t="s">
        <v>173</v>
      </c>
      <c r="D111" s="122" t="s">
        <v>179</v>
      </c>
      <c r="E111" s="122" t="s">
        <v>176</v>
      </c>
      <c r="F111" s="1"/>
    </row>
    <row r="112" spans="1:6" s="2" customFormat="1" x14ac:dyDescent="0.2">
      <c r="A112" s="137">
        <v>45357</v>
      </c>
      <c r="B112" s="142">
        <v>173.91</v>
      </c>
      <c r="C112" s="136" t="s">
        <v>173</v>
      </c>
      <c r="D112" s="122" t="s">
        <v>181</v>
      </c>
      <c r="E112" s="122" t="s">
        <v>176</v>
      </c>
      <c r="F112" s="1"/>
    </row>
    <row r="113" spans="1:6" s="2" customFormat="1" x14ac:dyDescent="0.2">
      <c r="A113" s="137">
        <v>45357</v>
      </c>
      <c r="B113" s="142">
        <v>20.43</v>
      </c>
      <c r="C113" s="136" t="s">
        <v>173</v>
      </c>
      <c r="D113" s="122" t="s">
        <v>179</v>
      </c>
      <c r="E113" s="122" t="s">
        <v>176</v>
      </c>
      <c r="F113" s="1"/>
    </row>
    <row r="114" spans="1:6" s="2" customFormat="1" x14ac:dyDescent="0.2">
      <c r="A114" s="137">
        <v>45358</v>
      </c>
      <c r="B114" s="142">
        <v>5.22</v>
      </c>
      <c r="C114" s="136" t="s">
        <v>173</v>
      </c>
      <c r="D114" s="122" t="s">
        <v>179</v>
      </c>
      <c r="E114" s="122" t="s">
        <v>176</v>
      </c>
      <c r="F114" s="1"/>
    </row>
    <row r="115" spans="1:6" s="2" customFormat="1" x14ac:dyDescent="0.2">
      <c r="A115" s="137">
        <v>45371</v>
      </c>
      <c r="B115" s="142">
        <v>173.91</v>
      </c>
      <c r="C115" s="136" t="s">
        <v>173</v>
      </c>
      <c r="D115" s="122" t="s">
        <v>181</v>
      </c>
      <c r="E115" s="122" t="s">
        <v>176</v>
      </c>
      <c r="F115" s="1"/>
    </row>
    <row r="116" spans="1:6" s="2" customFormat="1" x14ac:dyDescent="0.2">
      <c r="A116" s="137">
        <v>45371</v>
      </c>
      <c r="B116" s="142">
        <v>15.57</v>
      </c>
      <c r="C116" s="136" t="s">
        <v>173</v>
      </c>
      <c r="D116" s="122" t="s">
        <v>179</v>
      </c>
      <c r="E116" s="122" t="s">
        <v>176</v>
      </c>
      <c r="F116" s="1"/>
    </row>
    <row r="117" spans="1:6" s="2" customFormat="1" x14ac:dyDescent="0.2">
      <c r="A117" s="137">
        <v>45372</v>
      </c>
      <c r="B117" s="142">
        <v>4.79</v>
      </c>
      <c r="C117" s="136" t="s">
        <v>173</v>
      </c>
      <c r="D117" s="122" t="s">
        <v>179</v>
      </c>
      <c r="E117" s="122" t="s">
        <v>176</v>
      </c>
      <c r="F117" s="1"/>
    </row>
    <row r="118" spans="1:6" s="2" customFormat="1" x14ac:dyDescent="0.2">
      <c r="A118" s="137">
        <v>45390</v>
      </c>
      <c r="B118" s="142">
        <v>168.52</v>
      </c>
      <c r="C118" s="136" t="s">
        <v>173</v>
      </c>
      <c r="D118" s="122" t="s">
        <v>181</v>
      </c>
      <c r="E118" s="122" t="s">
        <v>176</v>
      </c>
      <c r="F118" s="1"/>
    </row>
    <row r="119" spans="1:6" s="2" customFormat="1" x14ac:dyDescent="0.2">
      <c r="A119" s="137">
        <v>45391</v>
      </c>
      <c r="B119" s="142">
        <v>14.77</v>
      </c>
      <c r="C119" s="136" t="s">
        <v>173</v>
      </c>
      <c r="D119" s="122" t="s">
        <v>179</v>
      </c>
      <c r="E119" s="122" t="s">
        <v>176</v>
      </c>
      <c r="F119" s="1"/>
    </row>
    <row r="120" spans="1:6" s="2" customFormat="1" x14ac:dyDescent="0.2">
      <c r="A120" s="137">
        <v>45392</v>
      </c>
      <c r="B120" s="142">
        <v>5.32</v>
      </c>
      <c r="C120" s="136" t="s">
        <v>173</v>
      </c>
      <c r="D120" s="122" t="s">
        <v>179</v>
      </c>
      <c r="E120" s="122" t="s">
        <v>176</v>
      </c>
      <c r="F120" s="1"/>
    </row>
    <row r="121" spans="1:6" s="2" customFormat="1" x14ac:dyDescent="0.2">
      <c r="A121" s="137">
        <v>45428</v>
      </c>
      <c r="B121" s="142">
        <v>32.82</v>
      </c>
      <c r="C121" s="136" t="s">
        <v>173</v>
      </c>
      <c r="D121" s="122" t="s">
        <v>179</v>
      </c>
      <c r="E121" s="122" t="s">
        <v>176</v>
      </c>
      <c r="F121" s="1"/>
    </row>
    <row r="122" spans="1:6" s="2" customFormat="1" x14ac:dyDescent="0.2">
      <c r="A122" s="137">
        <v>45433</v>
      </c>
      <c r="B122" s="142">
        <v>251.5</v>
      </c>
      <c r="C122" s="136" t="s">
        <v>173</v>
      </c>
      <c r="D122" s="122" t="s">
        <v>182</v>
      </c>
      <c r="E122" s="122" t="s">
        <v>176</v>
      </c>
      <c r="F122" s="1"/>
    </row>
    <row r="123" spans="1:6" s="2" customFormat="1" x14ac:dyDescent="0.2">
      <c r="A123" s="137">
        <v>45441</v>
      </c>
      <c r="B123" s="142">
        <v>173.91</v>
      </c>
      <c r="C123" s="136" t="s">
        <v>173</v>
      </c>
      <c r="D123" s="122" t="s">
        <v>181</v>
      </c>
      <c r="E123" s="122" t="s">
        <v>176</v>
      </c>
      <c r="F123" s="1"/>
    </row>
    <row r="124" spans="1:6" s="2" customFormat="1" x14ac:dyDescent="0.2">
      <c r="A124" s="137">
        <v>45454</v>
      </c>
      <c r="B124" s="142">
        <v>347.83</v>
      </c>
      <c r="C124" s="136" t="s">
        <v>173</v>
      </c>
      <c r="D124" s="122" t="s">
        <v>180</v>
      </c>
      <c r="E124" s="122" t="s">
        <v>176</v>
      </c>
      <c r="F124" s="1"/>
    </row>
    <row r="125" spans="1:6" s="2" customFormat="1" x14ac:dyDescent="0.2">
      <c r="A125" s="137">
        <v>45469</v>
      </c>
      <c r="B125" s="142">
        <v>173.91</v>
      </c>
      <c r="C125" s="136" t="s">
        <v>173</v>
      </c>
      <c r="D125" s="122" t="s">
        <v>181</v>
      </c>
      <c r="E125" s="122" t="s">
        <v>176</v>
      </c>
      <c r="F125" s="1"/>
    </row>
    <row r="126" spans="1:6" s="2" customFormat="1" x14ac:dyDescent="0.2">
      <c r="A126" s="137"/>
      <c r="B126" s="121"/>
      <c r="C126" s="122"/>
      <c r="D126" s="122"/>
      <c r="E126" s="122"/>
      <c r="F126" s="1"/>
    </row>
    <row r="127" spans="1:6" s="2" customFormat="1" x14ac:dyDescent="0.2">
      <c r="A127" s="137"/>
      <c r="B127" s="121"/>
      <c r="C127" s="122"/>
      <c r="D127" s="122"/>
      <c r="E127" s="122"/>
      <c r="F127" s="1"/>
    </row>
    <row r="128" spans="1:6" s="2" customFormat="1" x14ac:dyDescent="0.2">
      <c r="A128" s="139">
        <v>45169</v>
      </c>
      <c r="B128" s="140">
        <v>606.24</v>
      </c>
      <c r="C128" s="122" t="s">
        <v>183</v>
      </c>
      <c r="D128" s="122" t="s">
        <v>184</v>
      </c>
      <c r="E128" s="122" t="s">
        <v>176</v>
      </c>
      <c r="F128" s="1"/>
    </row>
    <row r="129" spans="1:6" s="2" customFormat="1" x14ac:dyDescent="0.2">
      <c r="A129" s="139">
        <v>45199</v>
      </c>
      <c r="B129" s="140">
        <v>525.99</v>
      </c>
      <c r="C129" s="122" t="s">
        <v>183</v>
      </c>
      <c r="D129" s="122" t="s">
        <v>184</v>
      </c>
      <c r="E129" s="122" t="s">
        <v>176</v>
      </c>
      <c r="F129" s="1"/>
    </row>
    <row r="130" spans="1:6" s="2" customFormat="1" x14ac:dyDescent="0.2">
      <c r="A130" s="139">
        <v>45199</v>
      </c>
      <c r="B130" s="140">
        <v>859.43</v>
      </c>
      <c r="C130" s="122" t="s">
        <v>183</v>
      </c>
      <c r="D130" s="122" t="s">
        <v>184</v>
      </c>
      <c r="E130" s="122" t="s">
        <v>176</v>
      </c>
      <c r="F130" s="1"/>
    </row>
    <row r="131" spans="1:6" s="2" customFormat="1" x14ac:dyDescent="0.2">
      <c r="A131" s="139">
        <v>45260</v>
      </c>
      <c r="B131" s="140">
        <v>512.41</v>
      </c>
      <c r="C131" s="122" t="s">
        <v>183</v>
      </c>
      <c r="D131" s="122" t="s">
        <v>184</v>
      </c>
      <c r="E131" s="122" t="s">
        <v>176</v>
      </c>
      <c r="F131" s="1"/>
    </row>
    <row r="132" spans="1:6" s="2" customFormat="1" x14ac:dyDescent="0.2">
      <c r="A132" s="139">
        <v>45291</v>
      </c>
      <c r="B132" s="140">
        <v>646.03</v>
      </c>
      <c r="C132" s="122" t="s">
        <v>183</v>
      </c>
      <c r="D132" s="122" t="s">
        <v>184</v>
      </c>
      <c r="E132" s="122" t="s">
        <v>176</v>
      </c>
      <c r="F132" s="1"/>
    </row>
    <row r="133" spans="1:6" s="2" customFormat="1" x14ac:dyDescent="0.2">
      <c r="A133" s="139">
        <v>45322</v>
      </c>
      <c r="B133" s="140">
        <v>547.23</v>
      </c>
      <c r="C133" s="122" t="s">
        <v>183</v>
      </c>
      <c r="D133" s="122" t="s">
        <v>184</v>
      </c>
      <c r="E133" s="122" t="s">
        <v>176</v>
      </c>
      <c r="F133" s="1"/>
    </row>
    <row r="134" spans="1:6" s="2" customFormat="1" x14ac:dyDescent="0.2">
      <c r="A134" s="139">
        <v>45322</v>
      </c>
      <c r="B134" s="140">
        <v>263.70999999999998</v>
      </c>
      <c r="C134" s="122" t="s">
        <v>183</v>
      </c>
      <c r="D134" s="122" t="s">
        <v>184</v>
      </c>
      <c r="E134" s="122" t="s">
        <v>176</v>
      </c>
      <c r="F134" s="1"/>
    </row>
    <row r="135" spans="1:6" s="2" customFormat="1" x14ac:dyDescent="0.2">
      <c r="A135" s="139">
        <v>45382</v>
      </c>
      <c r="B135" s="140">
        <v>296.52</v>
      </c>
      <c r="C135" s="122" t="s">
        <v>183</v>
      </c>
      <c r="D135" s="122" t="s">
        <v>184</v>
      </c>
      <c r="E135" s="122" t="s">
        <v>176</v>
      </c>
      <c r="F135" s="1"/>
    </row>
    <row r="136" spans="1:6" s="2" customFormat="1" x14ac:dyDescent="0.2">
      <c r="A136" s="139">
        <v>45443</v>
      </c>
      <c r="B136" s="140">
        <v>602.99</v>
      </c>
      <c r="C136" s="122" t="s">
        <v>183</v>
      </c>
      <c r="D136" s="122" t="s">
        <v>184</v>
      </c>
      <c r="E136" s="122" t="s">
        <v>176</v>
      </c>
      <c r="F136" s="1"/>
    </row>
    <row r="137" spans="1:6" s="2" customFormat="1" x14ac:dyDescent="0.2">
      <c r="A137" s="139">
        <v>45443</v>
      </c>
      <c r="B137" s="140">
        <v>366.06</v>
      </c>
      <c r="C137" s="122" t="s">
        <v>183</v>
      </c>
      <c r="D137" s="122" t="s">
        <v>184</v>
      </c>
      <c r="E137" s="122" t="s">
        <v>176</v>
      </c>
      <c r="F137" s="1"/>
    </row>
    <row r="138" spans="1:6" s="2" customFormat="1" x14ac:dyDescent="0.2">
      <c r="A138" s="139">
        <v>45473</v>
      </c>
      <c r="B138" s="140">
        <v>97.37</v>
      </c>
      <c r="C138" s="122" t="s">
        <v>183</v>
      </c>
      <c r="D138" s="122" t="s">
        <v>184</v>
      </c>
      <c r="E138" s="122" t="s">
        <v>176</v>
      </c>
      <c r="F138" s="1"/>
    </row>
    <row r="139" spans="1:6" s="2" customFormat="1" x14ac:dyDescent="0.2">
      <c r="A139" s="139">
        <v>45473</v>
      </c>
      <c r="B139" s="140">
        <v>529.72</v>
      </c>
      <c r="C139" s="122" t="s">
        <v>183</v>
      </c>
      <c r="D139" s="122" t="s">
        <v>185</v>
      </c>
      <c r="E139" s="122" t="s">
        <v>176</v>
      </c>
      <c r="F139" s="1"/>
    </row>
    <row r="140" spans="1:6" s="2" customFormat="1" x14ac:dyDescent="0.2">
      <c r="A140" s="139">
        <v>45473</v>
      </c>
      <c r="B140" s="140">
        <v>274.61</v>
      </c>
      <c r="C140" s="122" t="s">
        <v>183</v>
      </c>
      <c r="D140" s="122" t="s">
        <v>185</v>
      </c>
      <c r="E140" s="122" t="s">
        <v>176</v>
      </c>
      <c r="F140" s="1"/>
    </row>
    <row r="141" spans="1:6" s="2" customFormat="1" x14ac:dyDescent="0.2">
      <c r="A141" s="137"/>
      <c r="B141" s="121"/>
      <c r="C141" s="122"/>
      <c r="D141" s="122"/>
      <c r="E141" s="122"/>
      <c r="F141" s="1"/>
    </row>
    <row r="142" spans="1:6" s="2" customFormat="1" x14ac:dyDescent="0.2">
      <c r="A142" s="137"/>
      <c r="B142" s="121"/>
      <c r="C142" s="122"/>
      <c r="D142" s="122"/>
      <c r="E142" s="122"/>
      <c r="F142" s="1"/>
    </row>
    <row r="143" spans="1:6" s="2" customFormat="1" x14ac:dyDescent="0.2">
      <c r="A143" s="137"/>
      <c r="B143" s="121"/>
      <c r="C143" s="122"/>
      <c r="D143" s="122"/>
      <c r="E143" s="122"/>
      <c r="F143" s="1"/>
    </row>
    <row r="144" spans="1:6" s="2" customFormat="1" x14ac:dyDescent="0.2">
      <c r="A144" s="138"/>
      <c r="B144" s="121"/>
      <c r="C144" s="122"/>
      <c r="D144" s="122"/>
      <c r="E144" s="122"/>
      <c r="F144" s="1"/>
    </row>
    <row r="145" spans="1:6" s="2" customFormat="1" x14ac:dyDescent="0.2">
      <c r="A145" s="110"/>
      <c r="B145" s="111"/>
      <c r="C145" s="112"/>
      <c r="D145" s="112"/>
      <c r="E145" s="113"/>
      <c r="F145" s="1"/>
    </row>
    <row r="146" spans="1:6" ht="19.5" customHeight="1" x14ac:dyDescent="0.2">
      <c r="A146" s="72" t="s">
        <v>125</v>
      </c>
      <c r="B146" s="73">
        <f>SUM(B33:B145)</f>
        <v>25915.070000000007</v>
      </c>
      <c r="C146" s="131" t="str">
        <f>IF(SUBTOTAL(3,B33:B145)=SUBTOTAL(103,B33:B145),'Summary and sign-off'!$A$48,'Summary and sign-off'!$A$49)</f>
        <v>Check - there are no hidden rows with data</v>
      </c>
      <c r="D146" s="154" t="str">
        <f>IF('Summary and sign-off'!F56='Summary and sign-off'!F54,'Summary and sign-off'!A51,'Summary and sign-off'!A50)</f>
        <v>Check - each entry provides sufficient information</v>
      </c>
      <c r="E146" s="154"/>
      <c r="F146" s="17"/>
    </row>
    <row r="147" spans="1:6" ht="10.5" customHeight="1" x14ac:dyDescent="0.2">
      <c r="A147" s="17"/>
      <c r="B147" s="19"/>
      <c r="C147" s="17"/>
      <c r="D147" s="17"/>
      <c r="E147" s="17"/>
      <c r="F147" s="17"/>
    </row>
    <row r="148" spans="1:6" ht="24.75" customHeight="1" x14ac:dyDescent="0.2">
      <c r="A148" s="155" t="s">
        <v>126</v>
      </c>
      <c r="B148" s="155"/>
      <c r="C148" s="155"/>
      <c r="D148" s="155"/>
      <c r="E148" s="155"/>
      <c r="F148" s="17"/>
    </row>
    <row r="149" spans="1:6" ht="27" customHeight="1" x14ac:dyDescent="0.2">
      <c r="A149" s="24" t="s">
        <v>117</v>
      </c>
      <c r="B149" s="24" t="s">
        <v>62</v>
      </c>
      <c r="C149" s="24" t="s">
        <v>127</v>
      </c>
      <c r="D149" s="24" t="s">
        <v>128</v>
      </c>
      <c r="E149" s="24" t="s">
        <v>121</v>
      </c>
      <c r="F149" s="28"/>
    </row>
    <row r="150" spans="1:6" s="2" customFormat="1" hidden="1" x14ac:dyDescent="0.2">
      <c r="A150" s="96"/>
      <c r="B150" s="97"/>
      <c r="C150" s="98"/>
      <c r="D150" s="98"/>
      <c r="E150" s="99"/>
      <c r="F150" s="1"/>
    </row>
    <row r="151" spans="1:6" s="2" customFormat="1" x14ac:dyDescent="0.2">
      <c r="A151" s="139">
        <v>45351</v>
      </c>
      <c r="B151" s="141">
        <v>8.6999999999999993</v>
      </c>
      <c r="C151" s="136" t="s">
        <v>188</v>
      </c>
      <c r="D151" s="122" t="s">
        <v>186</v>
      </c>
      <c r="E151" s="122" t="s">
        <v>187</v>
      </c>
      <c r="F151" s="1"/>
    </row>
    <row r="152" spans="1:6" s="2" customFormat="1" x14ac:dyDescent="0.2">
      <c r="A152" s="146"/>
      <c r="B152" s="141"/>
      <c r="C152" s="136"/>
      <c r="D152" s="122"/>
      <c r="E152" s="123"/>
      <c r="F152" s="1"/>
    </row>
    <row r="153" spans="1:6" s="2" customFormat="1" x14ac:dyDescent="0.2">
      <c r="A153" s="120"/>
      <c r="B153" s="121"/>
      <c r="C153" s="122"/>
      <c r="D153" s="122"/>
      <c r="E153" s="123"/>
      <c r="F153" s="1"/>
    </row>
    <row r="154" spans="1:6" s="2" customFormat="1" hidden="1" x14ac:dyDescent="0.2">
      <c r="A154" s="120"/>
      <c r="B154" s="121"/>
      <c r="C154" s="122"/>
      <c r="D154" s="122"/>
      <c r="E154" s="123"/>
      <c r="F154" s="1"/>
    </row>
    <row r="155" spans="1:6" s="2" customFormat="1" hidden="1" x14ac:dyDescent="0.2">
      <c r="A155" s="120"/>
      <c r="B155" s="121"/>
      <c r="C155" s="122"/>
      <c r="D155" s="122"/>
      <c r="E155" s="123"/>
      <c r="F155" s="1"/>
    </row>
    <row r="156" spans="1:6" s="2" customFormat="1" hidden="1" x14ac:dyDescent="0.2">
      <c r="A156" s="120"/>
      <c r="B156" s="121"/>
      <c r="C156" s="122"/>
      <c r="D156" s="122"/>
      <c r="E156" s="123"/>
      <c r="F156" s="1"/>
    </row>
    <row r="157" spans="1:6" s="2" customFormat="1" hidden="1" x14ac:dyDescent="0.2">
      <c r="A157" s="120"/>
      <c r="B157" s="121"/>
      <c r="C157" s="122"/>
      <c r="D157" s="122"/>
      <c r="E157" s="123"/>
      <c r="F157" s="1"/>
    </row>
    <row r="158" spans="1:6" s="2" customFormat="1" hidden="1" x14ac:dyDescent="0.2">
      <c r="A158" s="120"/>
      <c r="B158" s="121"/>
      <c r="C158" s="122"/>
      <c r="D158" s="122"/>
      <c r="E158" s="123"/>
      <c r="F158" s="1"/>
    </row>
    <row r="159" spans="1:6" s="2" customFormat="1" hidden="1" x14ac:dyDescent="0.2">
      <c r="A159" s="120"/>
      <c r="B159" s="121"/>
      <c r="C159" s="122"/>
      <c r="D159" s="122"/>
      <c r="E159" s="123"/>
      <c r="F159" s="1"/>
    </row>
    <row r="160" spans="1:6" s="2" customFormat="1" hidden="1" x14ac:dyDescent="0.2">
      <c r="A160" s="96"/>
      <c r="B160" s="97"/>
      <c r="C160" s="98"/>
      <c r="D160" s="98"/>
      <c r="E160" s="99"/>
      <c r="F160" s="1"/>
    </row>
    <row r="161" spans="1:6" ht="19.5" customHeight="1" x14ac:dyDescent="0.2">
      <c r="A161" s="72" t="s">
        <v>129</v>
      </c>
      <c r="B161" s="73">
        <f>SUM(B150:B160)</f>
        <v>8.6999999999999993</v>
      </c>
      <c r="C161" s="131" t="str">
        <f>IF(SUBTOTAL(3,B150:B160)=SUBTOTAL(103,B150:B160),'Summary and sign-off'!$A$48,'Summary and sign-off'!$A$49)</f>
        <v>Check - there are no hidden rows with data</v>
      </c>
      <c r="D161" s="154" t="str">
        <f>IF('Summary and sign-off'!F57='Summary and sign-off'!F54,'Summary and sign-off'!A51,'Summary and sign-off'!A50)</f>
        <v>Check - each entry provides sufficient information</v>
      </c>
      <c r="E161" s="154"/>
      <c r="F161" s="17"/>
    </row>
    <row r="162" spans="1:6" ht="10.5" customHeight="1" x14ac:dyDescent="0.2">
      <c r="A162" s="17"/>
      <c r="B162" s="58"/>
      <c r="C162" s="19"/>
      <c r="D162" s="17"/>
      <c r="E162" s="17"/>
      <c r="F162" s="17"/>
    </row>
    <row r="163" spans="1:6" ht="34.5" customHeight="1" x14ac:dyDescent="0.2">
      <c r="A163" s="31" t="s">
        <v>130</v>
      </c>
      <c r="B163" s="59">
        <f>B29+B146+B161</f>
        <v>29270.490000000009</v>
      </c>
      <c r="C163" s="32"/>
      <c r="D163" s="32"/>
      <c r="E163" s="32"/>
      <c r="F163" s="17"/>
    </row>
    <row r="164" spans="1:6" x14ac:dyDescent="0.2">
      <c r="A164" s="17"/>
      <c r="B164" s="19"/>
      <c r="C164" s="17"/>
      <c r="D164" s="17"/>
      <c r="E164" s="17"/>
      <c r="F164" s="17"/>
    </row>
    <row r="165" spans="1:6" x14ac:dyDescent="0.2">
      <c r="A165" s="18" t="s">
        <v>73</v>
      </c>
      <c r="B165" s="19"/>
      <c r="C165" s="17"/>
      <c r="D165" s="17"/>
      <c r="E165" s="17"/>
      <c r="F165" s="17"/>
    </row>
    <row r="166" spans="1:6" ht="12.6" customHeight="1" x14ac:dyDescent="0.2">
      <c r="A166" s="20" t="s">
        <v>131</v>
      </c>
      <c r="F166" s="17"/>
    </row>
    <row r="167" spans="1:6" ht="12.95" customHeight="1" x14ac:dyDescent="0.2">
      <c r="A167" s="20" t="s">
        <v>132</v>
      </c>
      <c r="B167" s="17"/>
      <c r="D167" s="17"/>
      <c r="F167" s="17"/>
    </row>
    <row r="168" spans="1:6" x14ac:dyDescent="0.2">
      <c r="A168" s="20" t="s">
        <v>133</v>
      </c>
      <c r="F168" s="17"/>
    </row>
    <row r="169" spans="1:6" x14ac:dyDescent="0.2">
      <c r="A169" s="20" t="s">
        <v>79</v>
      </c>
      <c r="B169" s="19"/>
      <c r="C169" s="17"/>
      <c r="D169" s="17"/>
      <c r="E169" s="17"/>
      <c r="F169" s="17"/>
    </row>
    <row r="170" spans="1:6" ht="12.95" customHeight="1" x14ac:dyDescent="0.2">
      <c r="A170" s="20" t="s">
        <v>134</v>
      </c>
      <c r="B170" s="17"/>
      <c r="D170" s="17"/>
      <c r="F170" s="17"/>
    </row>
    <row r="171" spans="1:6" x14ac:dyDescent="0.2">
      <c r="A171" s="20" t="s">
        <v>135</v>
      </c>
      <c r="F171" s="17"/>
    </row>
    <row r="172" spans="1:6" x14ac:dyDescent="0.2">
      <c r="A172" s="20" t="s">
        <v>136</v>
      </c>
      <c r="B172" s="20"/>
      <c r="C172" s="20"/>
      <c r="D172" s="20"/>
      <c r="F172" s="17"/>
    </row>
    <row r="173" spans="1:6" x14ac:dyDescent="0.2">
      <c r="A173" s="26"/>
      <c r="B173" s="17"/>
      <c r="C173" s="17"/>
      <c r="D173" s="17"/>
      <c r="E173" s="17"/>
      <c r="F173" s="17"/>
    </row>
    <row r="174" spans="1:6" hidden="1" x14ac:dyDescent="0.2">
      <c r="A174" s="26"/>
      <c r="B174" s="17"/>
      <c r="C174" s="17"/>
      <c r="D174" s="17"/>
      <c r="E174" s="17"/>
      <c r="F174" s="17"/>
    </row>
    <row r="175" spans="1:6" x14ac:dyDescent="0.2"/>
    <row r="176" spans="1:6" x14ac:dyDescent="0.2"/>
    <row r="177" spans="1:6" x14ac:dyDescent="0.2"/>
    <row r="178" spans="1:6" x14ac:dyDescent="0.2"/>
    <row r="179" spans="1:6" ht="12.75" hidden="1" customHeight="1" x14ac:dyDescent="0.2"/>
    <row r="180" spans="1:6" x14ac:dyDescent="0.2"/>
    <row r="181" spans="1:6" x14ac:dyDescent="0.2"/>
    <row r="182" spans="1:6" hidden="1" x14ac:dyDescent="0.2">
      <c r="A182" s="26"/>
      <c r="B182" s="17"/>
      <c r="C182" s="17"/>
      <c r="D182" s="17"/>
      <c r="E182" s="17"/>
      <c r="F182" s="17"/>
    </row>
    <row r="183" spans="1:6" hidden="1" x14ac:dyDescent="0.2">
      <c r="A183" s="26"/>
      <c r="B183" s="17"/>
      <c r="C183" s="17"/>
      <c r="D183" s="17"/>
      <c r="E183" s="17"/>
      <c r="F183" s="17"/>
    </row>
    <row r="184" spans="1:6" hidden="1" x14ac:dyDescent="0.2">
      <c r="A184" s="26"/>
      <c r="B184" s="17"/>
      <c r="C184" s="17"/>
      <c r="D184" s="17"/>
      <c r="E184" s="17"/>
      <c r="F184" s="17"/>
    </row>
    <row r="185" spans="1:6" hidden="1" x14ac:dyDescent="0.2">
      <c r="A185" s="26"/>
      <c r="B185" s="17"/>
      <c r="C185" s="17"/>
      <c r="D185" s="17"/>
      <c r="E185" s="17"/>
      <c r="F185" s="17"/>
    </row>
    <row r="186" spans="1:6" hidden="1" x14ac:dyDescent="0.2">
      <c r="A186" s="26"/>
      <c r="B186" s="17"/>
      <c r="C186" s="17"/>
      <c r="D186" s="17"/>
      <c r="E186" s="17"/>
      <c r="F186" s="17"/>
    </row>
    <row r="187" spans="1:6" x14ac:dyDescent="0.2"/>
    <row r="188" spans="1:6" x14ac:dyDescent="0.2"/>
    <row r="189" spans="1:6" x14ac:dyDescent="0.2"/>
    <row r="190" spans="1:6" x14ac:dyDescent="0.2"/>
    <row r="191" spans="1:6" x14ac:dyDescent="0.2"/>
    <row r="192" spans="1:6"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sheetData>
  <sheetProtection sheet="1" formatCells="0" formatRows="0" insertColumns="0" insertRows="0" deleteRows="0"/>
  <mergeCells count="15">
    <mergeCell ref="B7:E7"/>
    <mergeCell ref="B5:E5"/>
    <mergeCell ref="D161:E161"/>
    <mergeCell ref="A1:E1"/>
    <mergeCell ref="A31:E31"/>
    <mergeCell ref="A148:E148"/>
    <mergeCell ref="B2:E2"/>
    <mergeCell ref="B3:E3"/>
    <mergeCell ref="B4:E4"/>
    <mergeCell ref="A8:E8"/>
    <mergeCell ref="A9:E9"/>
    <mergeCell ref="B6:E6"/>
    <mergeCell ref="D29:E29"/>
    <mergeCell ref="D146:E14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0 A28 A150 A160 A145 A88 A33:A78 A7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49 A3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1:A27 A151:A159 A80:A142 A143:A144"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B12:B28 B150:B160 B33:B142 B143:B145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1" sqref="C2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0" t="s">
        <v>109</v>
      </c>
      <c r="B1" s="150"/>
      <c r="C1" s="150"/>
      <c r="D1" s="150"/>
      <c r="E1" s="150"/>
    </row>
    <row r="2" spans="1:6" ht="21" customHeight="1" x14ac:dyDescent="0.2">
      <c r="A2" s="3" t="s">
        <v>52</v>
      </c>
      <c r="B2" s="153" t="str">
        <f>'Summary and sign-off'!B2:F2</f>
        <v>Health and Disability Commissioner</v>
      </c>
      <c r="C2" s="153"/>
      <c r="D2" s="153"/>
      <c r="E2" s="153"/>
    </row>
    <row r="3" spans="1:6" ht="21" customHeight="1" x14ac:dyDescent="0.2">
      <c r="A3" s="3" t="s">
        <v>110</v>
      </c>
      <c r="B3" s="153" t="str">
        <f>'Summary and sign-off'!B3:F3</f>
        <v>Morag McDowell</v>
      </c>
      <c r="C3" s="153"/>
      <c r="D3" s="153"/>
      <c r="E3" s="153"/>
    </row>
    <row r="4" spans="1:6" ht="21" customHeight="1" x14ac:dyDescent="0.2">
      <c r="A4" s="3" t="s">
        <v>111</v>
      </c>
      <c r="B4" s="153">
        <f>'Summary and sign-off'!B4:F4</f>
        <v>45108</v>
      </c>
      <c r="C4" s="153"/>
      <c r="D4" s="153"/>
      <c r="E4" s="153"/>
    </row>
    <row r="5" spans="1:6" ht="21" customHeight="1" x14ac:dyDescent="0.2">
      <c r="A5" s="3" t="s">
        <v>112</v>
      </c>
      <c r="B5" s="153">
        <f>'Summary and sign-off'!B5:F5</f>
        <v>45473</v>
      </c>
      <c r="C5" s="153"/>
      <c r="D5" s="153"/>
      <c r="E5" s="153"/>
    </row>
    <row r="6" spans="1:6" ht="21" customHeight="1" x14ac:dyDescent="0.2">
      <c r="A6" s="3" t="s">
        <v>113</v>
      </c>
      <c r="B6" s="148" t="s">
        <v>81</v>
      </c>
      <c r="C6" s="148"/>
      <c r="D6" s="148"/>
      <c r="E6" s="148"/>
    </row>
    <row r="7" spans="1:6" ht="21" customHeight="1" x14ac:dyDescent="0.2">
      <c r="A7" s="3" t="s">
        <v>56</v>
      </c>
      <c r="B7" s="148" t="s">
        <v>83</v>
      </c>
      <c r="C7" s="148"/>
      <c r="D7" s="148"/>
      <c r="E7" s="148"/>
    </row>
    <row r="8" spans="1:6" ht="35.25" customHeight="1" x14ac:dyDescent="0.25">
      <c r="A8" s="163" t="s">
        <v>137</v>
      </c>
      <c r="B8" s="163"/>
      <c r="C8" s="164"/>
      <c r="D8" s="164"/>
      <c r="E8" s="164"/>
      <c r="F8" s="27"/>
    </row>
    <row r="9" spans="1:6" ht="35.25" customHeight="1" x14ac:dyDescent="0.25">
      <c r="A9" s="161" t="s">
        <v>138</v>
      </c>
      <c r="B9" s="162"/>
      <c r="C9" s="162"/>
      <c r="D9" s="162"/>
      <c r="E9" s="162"/>
      <c r="F9" s="27"/>
    </row>
    <row r="10" spans="1:6" ht="27" customHeight="1" x14ac:dyDescent="0.2">
      <c r="A10" s="24" t="s">
        <v>139</v>
      </c>
      <c r="B10" s="24" t="s">
        <v>62</v>
      </c>
      <c r="C10" s="24" t="s">
        <v>140</v>
      </c>
      <c r="D10" s="24" t="s">
        <v>141</v>
      </c>
      <c r="E10" s="24" t="s">
        <v>121</v>
      </c>
      <c r="F10" s="20"/>
    </row>
    <row r="11" spans="1:6" s="2" customFormat="1" hidden="1" x14ac:dyDescent="0.2">
      <c r="A11" s="100"/>
      <c r="B11" s="97"/>
      <c r="C11" s="101"/>
      <c r="D11" s="101"/>
      <c r="E11" s="102"/>
    </row>
    <row r="12" spans="1:6" s="2" customFormat="1" x14ac:dyDescent="0.2">
      <c r="A12" s="120" t="s">
        <v>203</v>
      </c>
      <c r="B12" s="121"/>
      <c r="C12" s="125"/>
      <c r="D12" s="125"/>
      <c r="E12" s="126"/>
    </row>
    <row r="13" spans="1:6" s="2" customFormat="1" x14ac:dyDescent="0.2">
      <c r="A13" s="120"/>
      <c r="B13" s="121"/>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t="11.25" hidden="1" customHeight="1" x14ac:dyDescent="0.2">
      <c r="A24" s="100"/>
      <c r="B24" s="97"/>
      <c r="C24" s="101"/>
      <c r="D24" s="101"/>
      <c r="E24" s="102"/>
    </row>
    <row r="25" spans="1:6" ht="34.5" customHeight="1" x14ac:dyDescent="0.2">
      <c r="A25" s="54" t="s">
        <v>142</v>
      </c>
      <c r="B25" s="63">
        <f>SUM(B11:B24)</f>
        <v>0</v>
      </c>
      <c r="C25" s="71" t="str">
        <f>IF(SUBTOTAL(3,B11:B24)=SUBTOTAL(103,B11:B24),'Summary and sign-off'!$A$48,'Summary and sign-off'!$A$49)</f>
        <v>Check - there are no hidden rows with data</v>
      </c>
      <c r="D25" s="154" t="str">
        <f>IF('Summary and sign-off'!F58='Summary and sign-off'!F54,'Summary and sign-off'!A51,'Summary and sign-off'!A50)</f>
        <v>Check - each entry provides sufficient information</v>
      </c>
      <c r="E25" s="154"/>
      <c r="F25" s="2"/>
    </row>
    <row r="26" spans="1:6" x14ac:dyDescent="0.2">
      <c r="A26" s="18"/>
      <c r="B26" s="17"/>
      <c r="C26" s="17"/>
      <c r="D26" s="17"/>
      <c r="E26" s="17"/>
    </row>
    <row r="27" spans="1:6" x14ac:dyDescent="0.2">
      <c r="A27" s="18" t="s">
        <v>73</v>
      </c>
      <c r="B27" s="19"/>
      <c r="C27" s="17"/>
      <c r="D27" s="17"/>
      <c r="E27" s="17"/>
    </row>
    <row r="28" spans="1:6" ht="12.75" customHeight="1" x14ac:dyDescent="0.2">
      <c r="A28" s="20" t="s">
        <v>143</v>
      </c>
      <c r="B28" s="20"/>
      <c r="C28" s="20"/>
      <c r="D28" s="20"/>
      <c r="E28" s="20"/>
    </row>
    <row r="29" spans="1:6" x14ac:dyDescent="0.2">
      <c r="A29" s="20" t="s">
        <v>144</v>
      </c>
      <c r="B29" s="20"/>
      <c r="C29" s="28"/>
      <c r="D29" s="28"/>
      <c r="E29" s="28"/>
    </row>
    <row r="30" spans="1:6" x14ac:dyDescent="0.2">
      <c r="A30" s="20" t="s">
        <v>79</v>
      </c>
      <c r="B30" s="19"/>
      <c r="C30" s="17"/>
      <c r="D30" s="17"/>
      <c r="E30" s="17"/>
      <c r="F30" s="17"/>
    </row>
    <row r="31" spans="1:6" x14ac:dyDescent="0.2">
      <c r="A31" s="20" t="s">
        <v>145</v>
      </c>
      <c r="B31" s="20"/>
      <c r="C31" s="28"/>
      <c r="D31" s="28"/>
      <c r="E31" s="28"/>
    </row>
    <row r="32" spans="1:6" ht="12.75" customHeight="1" x14ac:dyDescent="0.2">
      <c r="A32" s="20" t="s">
        <v>146</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zoomScaleNormal="100" workbookViewId="0">
      <selection activeCell="C21" sqref="C2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0" t="s">
        <v>109</v>
      </c>
      <c r="B1" s="150"/>
      <c r="C1" s="150"/>
      <c r="D1" s="150"/>
      <c r="E1" s="150"/>
    </row>
    <row r="2" spans="1:6" ht="21" customHeight="1" x14ac:dyDescent="0.2">
      <c r="A2" s="3" t="s">
        <v>52</v>
      </c>
      <c r="B2" s="153" t="str">
        <f>'Summary and sign-off'!B2:F2</f>
        <v>Health and Disability Commissioner</v>
      </c>
      <c r="C2" s="153"/>
      <c r="D2" s="153"/>
      <c r="E2" s="153"/>
    </row>
    <row r="3" spans="1:6" ht="21" customHeight="1" x14ac:dyDescent="0.2">
      <c r="A3" s="3" t="s">
        <v>110</v>
      </c>
      <c r="B3" s="153" t="str">
        <f>'Summary and sign-off'!B3:F3</f>
        <v>Morag McDowell</v>
      </c>
      <c r="C3" s="153"/>
      <c r="D3" s="153"/>
      <c r="E3" s="153"/>
    </row>
    <row r="4" spans="1:6" ht="21" customHeight="1" x14ac:dyDescent="0.2">
      <c r="A4" s="3" t="s">
        <v>111</v>
      </c>
      <c r="B4" s="153">
        <f>'Summary and sign-off'!B4:F4</f>
        <v>45108</v>
      </c>
      <c r="C4" s="153"/>
      <c r="D4" s="153"/>
      <c r="E4" s="153"/>
    </row>
    <row r="5" spans="1:6" ht="21" customHeight="1" x14ac:dyDescent="0.2">
      <c r="A5" s="3" t="s">
        <v>112</v>
      </c>
      <c r="B5" s="153">
        <f>'Summary and sign-off'!B5:F5</f>
        <v>45473</v>
      </c>
      <c r="C5" s="153"/>
      <c r="D5" s="153"/>
      <c r="E5" s="153"/>
    </row>
    <row r="6" spans="1:6" ht="21" customHeight="1" x14ac:dyDescent="0.2">
      <c r="A6" s="3" t="s">
        <v>113</v>
      </c>
      <c r="B6" s="148" t="s">
        <v>81</v>
      </c>
      <c r="C6" s="148"/>
      <c r="D6" s="148"/>
      <c r="E6" s="148"/>
      <c r="F6" s="23"/>
    </row>
    <row r="7" spans="1:6" ht="21" customHeight="1" x14ac:dyDescent="0.2">
      <c r="A7" s="3" t="s">
        <v>56</v>
      </c>
      <c r="B7" s="148" t="s">
        <v>83</v>
      </c>
      <c r="C7" s="148"/>
      <c r="D7" s="148"/>
      <c r="E7" s="148"/>
      <c r="F7" s="23"/>
    </row>
    <row r="8" spans="1:6" ht="35.25" customHeight="1" x14ac:dyDescent="0.2">
      <c r="A8" s="157" t="s">
        <v>147</v>
      </c>
      <c r="B8" s="157"/>
      <c r="C8" s="164"/>
      <c r="D8" s="164"/>
      <c r="E8" s="164"/>
    </row>
    <row r="9" spans="1:6" ht="35.25" customHeight="1" x14ac:dyDescent="0.2">
      <c r="A9" s="165" t="s">
        <v>148</v>
      </c>
      <c r="B9" s="166"/>
      <c r="C9" s="166"/>
      <c r="D9" s="166"/>
      <c r="E9" s="166"/>
    </row>
    <row r="10" spans="1:6" ht="27" customHeight="1" x14ac:dyDescent="0.2">
      <c r="A10" s="24" t="s">
        <v>117</v>
      </c>
      <c r="B10" s="24" t="s">
        <v>62</v>
      </c>
      <c r="C10" s="24" t="s">
        <v>149</v>
      </c>
      <c r="D10" s="24" t="s">
        <v>150</v>
      </c>
      <c r="E10" s="24" t="s">
        <v>121</v>
      </c>
      <c r="F10" s="20"/>
    </row>
    <row r="11" spans="1:6" s="2" customFormat="1" hidden="1" x14ac:dyDescent="0.2">
      <c r="A11" s="100"/>
      <c r="B11" s="97"/>
      <c r="C11" s="101"/>
      <c r="D11" s="101"/>
      <c r="E11" s="102"/>
    </row>
    <row r="12" spans="1:6" s="2" customFormat="1" x14ac:dyDescent="0.2">
      <c r="A12" s="139">
        <v>45108</v>
      </c>
      <c r="B12" s="121">
        <v>36.340000000000003</v>
      </c>
      <c r="C12" s="125" t="s">
        <v>191</v>
      </c>
      <c r="D12" s="125"/>
      <c r="E12" s="126"/>
    </row>
    <row r="13" spans="1:6" s="2" customFormat="1" x14ac:dyDescent="0.2">
      <c r="A13" s="139">
        <v>45139</v>
      </c>
      <c r="B13" s="121">
        <v>36.340000000000003</v>
      </c>
      <c r="C13" s="125" t="s">
        <v>192</v>
      </c>
      <c r="D13" s="125"/>
      <c r="E13" s="126"/>
    </row>
    <row r="14" spans="1:6" s="2" customFormat="1" x14ac:dyDescent="0.2">
      <c r="A14" s="139">
        <v>45170</v>
      </c>
      <c r="B14" s="121">
        <v>36.17</v>
      </c>
      <c r="C14" s="125" t="s">
        <v>193</v>
      </c>
      <c r="D14" s="125"/>
      <c r="E14" s="126"/>
    </row>
    <row r="15" spans="1:6" s="2" customFormat="1" x14ac:dyDescent="0.2">
      <c r="A15" s="139">
        <v>45200</v>
      </c>
      <c r="B15" s="121">
        <v>37.630000000000003</v>
      </c>
      <c r="C15" s="125" t="s">
        <v>194</v>
      </c>
      <c r="D15" s="125"/>
      <c r="E15" s="126"/>
    </row>
    <row r="16" spans="1:6" s="2" customFormat="1" x14ac:dyDescent="0.2">
      <c r="A16" s="139">
        <v>45231</v>
      </c>
      <c r="B16" s="121">
        <v>32.270000000000003</v>
      </c>
      <c r="C16" s="125" t="s">
        <v>195</v>
      </c>
      <c r="D16" s="125"/>
      <c r="E16" s="126"/>
    </row>
    <row r="17" spans="1:6" s="2" customFormat="1" x14ac:dyDescent="0.2">
      <c r="A17" s="139">
        <v>45261</v>
      </c>
      <c r="B17" s="121">
        <v>37.03</v>
      </c>
      <c r="C17" s="125" t="s">
        <v>196</v>
      </c>
      <c r="D17" s="125"/>
      <c r="E17" s="126"/>
    </row>
    <row r="18" spans="1:6" s="2" customFormat="1" x14ac:dyDescent="0.2">
      <c r="A18" s="139">
        <v>45292</v>
      </c>
      <c r="B18" s="121">
        <v>36.17</v>
      </c>
      <c r="C18" s="125" t="s">
        <v>197</v>
      </c>
      <c r="D18" s="125"/>
      <c r="E18" s="126"/>
    </row>
    <row r="19" spans="1:6" s="2" customFormat="1" x14ac:dyDescent="0.2">
      <c r="A19" s="139">
        <v>45323</v>
      </c>
      <c r="B19" s="121">
        <v>36.6</v>
      </c>
      <c r="C19" s="125" t="s">
        <v>198</v>
      </c>
      <c r="D19" s="125"/>
      <c r="E19" s="126"/>
    </row>
    <row r="20" spans="1:6" s="2" customFormat="1" x14ac:dyDescent="0.2">
      <c r="A20" s="139">
        <v>45352</v>
      </c>
      <c r="B20" s="121">
        <v>37.71</v>
      </c>
      <c r="C20" s="125" t="s">
        <v>199</v>
      </c>
      <c r="D20" s="125"/>
      <c r="E20" s="126"/>
    </row>
    <row r="21" spans="1:6" s="2" customFormat="1" x14ac:dyDescent="0.2">
      <c r="A21" s="139">
        <v>45383</v>
      </c>
      <c r="B21" s="121">
        <v>36.17</v>
      </c>
      <c r="C21" s="125" t="s">
        <v>200</v>
      </c>
      <c r="D21" s="125"/>
      <c r="E21" s="126"/>
    </row>
    <row r="22" spans="1:6" s="2" customFormat="1" x14ac:dyDescent="0.2">
      <c r="A22" s="139">
        <v>45413</v>
      </c>
      <c r="B22" s="121">
        <v>36.6</v>
      </c>
      <c r="C22" s="125" t="s">
        <v>201</v>
      </c>
      <c r="D22" s="125"/>
      <c r="E22" s="126"/>
    </row>
    <row r="23" spans="1:6" s="2" customFormat="1" x14ac:dyDescent="0.2">
      <c r="A23" s="139">
        <v>45444</v>
      </c>
      <c r="B23" s="121">
        <v>88.88</v>
      </c>
      <c r="C23" s="125" t="s">
        <v>202</v>
      </c>
      <c r="D23" s="125"/>
      <c r="E23" s="126"/>
    </row>
    <row r="24" spans="1:6" s="2" customFormat="1" x14ac:dyDescent="0.2">
      <c r="A24" s="132"/>
      <c r="B24" s="121"/>
      <c r="C24" s="125"/>
      <c r="D24" s="125"/>
      <c r="E24" s="126"/>
    </row>
    <row r="25" spans="1:6" s="2" customFormat="1" x14ac:dyDescent="0.2">
      <c r="A25" s="124"/>
      <c r="B25" s="121"/>
      <c r="C25" s="125"/>
      <c r="D25" s="125"/>
      <c r="E25" s="126"/>
    </row>
    <row r="26" spans="1:6" s="2" customFormat="1" hidden="1" x14ac:dyDescent="0.2">
      <c r="A26" s="100"/>
      <c r="B26" s="97"/>
      <c r="C26" s="101"/>
      <c r="D26" s="101"/>
      <c r="E26" s="102"/>
    </row>
    <row r="27" spans="1:6" ht="34.5" customHeight="1" x14ac:dyDescent="0.2">
      <c r="A27" s="54" t="s">
        <v>151</v>
      </c>
      <c r="B27" s="63">
        <f>SUM(B11:B26)</f>
        <v>487.91000000000008</v>
      </c>
      <c r="C27" s="71" t="str">
        <f>IF(SUBTOTAL(3,B11:B26)=SUBTOTAL(103,B11:B26),'Summary and sign-off'!$A$48,'Summary and sign-off'!$A$49)</f>
        <v>Check - there are no hidden rows with data</v>
      </c>
      <c r="D27" s="154" t="str">
        <f>IF('Summary and sign-off'!F59='Summary and sign-off'!F54,'Summary and sign-off'!A51,'Summary and sign-off'!A50)</f>
        <v>Not all lines have an entry for "Cost in NZ$" and "Type of expense"</v>
      </c>
      <c r="E27" s="154"/>
    </row>
    <row r="28" spans="1:6" ht="14.1" customHeight="1" x14ac:dyDescent="0.2">
      <c r="B28" s="17"/>
      <c r="C28" s="17"/>
      <c r="D28" s="17"/>
      <c r="E28" s="17"/>
    </row>
    <row r="29" spans="1:6" x14ac:dyDescent="0.2">
      <c r="A29" s="18" t="s">
        <v>152</v>
      </c>
      <c r="B29" s="17"/>
      <c r="C29" s="17"/>
      <c r="D29" s="17"/>
      <c r="E29" s="17"/>
    </row>
    <row r="30" spans="1:6" ht="12.6" customHeight="1" x14ac:dyDescent="0.2">
      <c r="A30" s="20" t="s">
        <v>131</v>
      </c>
      <c r="B30" s="17"/>
      <c r="C30" s="17"/>
      <c r="D30" s="17"/>
      <c r="E30" s="17"/>
    </row>
    <row r="31" spans="1:6" x14ac:dyDescent="0.2">
      <c r="A31" s="20" t="s">
        <v>79</v>
      </c>
      <c r="B31" s="19"/>
      <c r="C31" s="17"/>
      <c r="D31" s="17"/>
      <c r="E31" s="17"/>
      <c r="F31" s="17"/>
    </row>
    <row r="32" spans="1:6" x14ac:dyDescent="0.2">
      <c r="A32" s="20" t="s">
        <v>145</v>
      </c>
      <c r="C32" s="17"/>
      <c r="D32" s="17"/>
      <c r="E32" s="17"/>
      <c r="F32" s="17"/>
    </row>
    <row r="33" spans="1:6" ht="12.75" customHeight="1" x14ac:dyDescent="0.2">
      <c r="A33" s="20" t="s">
        <v>146</v>
      </c>
      <c r="B33" s="25"/>
      <c r="C33" s="22"/>
      <c r="D33" s="22"/>
      <c r="E33" s="22"/>
      <c r="F33" s="22"/>
    </row>
    <row r="34" spans="1:6" x14ac:dyDescent="0.2">
      <c r="B34" s="26"/>
      <c r="C34" s="17"/>
      <c r="D34" s="17"/>
      <c r="E34" s="17"/>
    </row>
    <row r="35" spans="1:6" hidden="1" x14ac:dyDescent="0.2">
      <c r="A35" s="17"/>
      <c r="B35" s="17"/>
      <c r="C35" s="17"/>
      <c r="D35" s="17"/>
    </row>
    <row r="36" spans="1:6" ht="12.75" hidden="1" customHeight="1" x14ac:dyDescent="0.2"/>
    <row r="37" spans="1:6" hidden="1" x14ac:dyDescent="0.2">
      <c r="A37" s="17"/>
      <c r="B37" s="17"/>
      <c r="C37" s="17"/>
      <c r="D37" s="17"/>
      <c r="E37" s="17"/>
    </row>
    <row r="38" spans="1:6" hidden="1" x14ac:dyDescent="0.2">
      <c r="A38" s="17"/>
      <c r="B38" s="17"/>
      <c r="C38" s="17"/>
      <c r="D38" s="17"/>
      <c r="E38" s="17"/>
    </row>
    <row r="39" spans="1:6" hidden="1" x14ac:dyDescent="0.2">
      <c r="A39" s="17"/>
      <c r="B39" s="17"/>
      <c r="C39" s="17"/>
      <c r="D39" s="17"/>
      <c r="E39" s="17"/>
    </row>
    <row r="40" spans="1:6" hidden="1" x14ac:dyDescent="0.2">
      <c r="A40" s="17"/>
      <c r="B40" s="17"/>
      <c r="C40" s="17"/>
      <c r="D40" s="17"/>
      <c r="E40" s="17"/>
    </row>
    <row r="41" spans="1:6" hidden="1" x14ac:dyDescent="0.2">
      <c r="A41" s="17"/>
      <c r="B41" s="17"/>
      <c r="C41" s="17"/>
      <c r="D41" s="17"/>
      <c r="E41" s="17"/>
    </row>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5"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2"/>
  <sheetViews>
    <sheetView zoomScaleNormal="100" workbookViewId="0">
      <selection activeCell="B16" sqref="B1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0" t="s">
        <v>153</v>
      </c>
      <c r="B1" s="150"/>
      <c r="C1" s="150"/>
      <c r="D1" s="150"/>
      <c r="E1" s="150"/>
      <c r="F1" s="150"/>
    </row>
    <row r="2" spans="1:6" ht="21" customHeight="1" x14ac:dyDescent="0.2">
      <c r="A2" s="3" t="s">
        <v>52</v>
      </c>
      <c r="B2" s="153" t="str">
        <f>'Summary and sign-off'!B2:F2</f>
        <v>Health and Disability Commissioner</v>
      </c>
      <c r="C2" s="153"/>
      <c r="D2" s="153"/>
      <c r="E2" s="153"/>
      <c r="F2" s="153"/>
    </row>
    <row r="3" spans="1:6" ht="21" customHeight="1" x14ac:dyDescent="0.2">
      <c r="A3" s="3" t="s">
        <v>110</v>
      </c>
      <c r="B3" s="153" t="str">
        <f>'Summary and sign-off'!B3:F3</f>
        <v>Morag McDowell</v>
      </c>
      <c r="C3" s="153"/>
      <c r="D3" s="153"/>
      <c r="E3" s="153"/>
      <c r="F3" s="153"/>
    </row>
    <row r="4" spans="1:6" ht="21" customHeight="1" x14ac:dyDescent="0.2">
      <c r="A4" s="3" t="s">
        <v>111</v>
      </c>
      <c r="B4" s="153">
        <f>'Summary and sign-off'!B4:F4</f>
        <v>45108</v>
      </c>
      <c r="C4" s="153"/>
      <c r="D4" s="153"/>
      <c r="E4" s="153"/>
      <c r="F4" s="153"/>
    </row>
    <row r="5" spans="1:6" ht="21" customHeight="1" x14ac:dyDescent="0.2">
      <c r="A5" s="3" t="s">
        <v>112</v>
      </c>
      <c r="B5" s="153">
        <f>'Summary and sign-off'!B5:F5</f>
        <v>45473</v>
      </c>
      <c r="C5" s="153"/>
      <c r="D5" s="153"/>
      <c r="E5" s="153"/>
      <c r="F5" s="153"/>
    </row>
    <row r="6" spans="1:6" ht="21" customHeight="1" x14ac:dyDescent="0.2">
      <c r="A6" s="3" t="s">
        <v>154</v>
      </c>
      <c r="B6" s="148" t="s">
        <v>81</v>
      </c>
      <c r="C6" s="148"/>
      <c r="D6" s="148"/>
      <c r="E6" s="148"/>
      <c r="F6" s="148"/>
    </row>
    <row r="7" spans="1:6" ht="21" customHeight="1" x14ac:dyDescent="0.2">
      <c r="A7" s="3" t="s">
        <v>56</v>
      </c>
      <c r="B7" s="148" t="s">
        <v>83</v>
      </c>
      <c r="C7" s="148"/>
      <c r="D7" s="148"/>
      <c r="E7" s="148"/>
      <c r="F7" s="148"/>
    </row>
    <row r="8" spans="1:6" ht="36" customHeight="1" x14ac:dyDescent="0.2">
      <c r="A8" s="157" t="s">
        <v>155</v>
      </c>
      <c r="B8" s="157"/>
      <c r="C8" s="157"/>
      <c r="D8" s="157"/>
      <c r="E8" s="157"/>
      <c r="F8" s="157"/>
    </row>
    <row r="9" spans="1:6" ht="36" customHeight="1" x14ac:dyDescent="0.2">
      <c r="A9" s="165" t="s">
        <v>156</v>
      </c>
      <c r="B9" s="166"/>
      <c r="C9" s="166"/>
      <c r="D9" s="166"/>
      <c r="E9" s="166"/>
      <c r="F9" s="166"/>
    </row>
    <row r="10" spans="1:6" ht="39" customHeight="1" x14ac:dyDescent="0.2">
      <c r="A10" s="24" t="s">
        <v>117</v>
      </c>
      <c r="B10" s="114" t="s">
        <v>157</v>
      </c>
      <c r="C10" s="114" t="s">
        <v>158</v>
      </c>
      <c r="D10" s="114" t="s">
        <v>159</v>
      </c>
      <c r="E10" s="114" t="s">
        <v>160</v>
      </c>
      <c r="F10" s="114" t="s">
        <v>161</v>
      </c>
    </row>
    <row r="11" spans="1:6" s="2" customFormat="1" hidden="1" x14ac:dyDescent="0.2">
      <c r="A11" s="96"/>
      <c r="B11" s="101"/>
      <c r="C11" s="103"/>
      <c r="D11" s="101"/>
      <c r="E11" s="104"/>
      <c r="F11" s="102"/>
    </row>
    <row r="12" spans="1:6" s="2" customFormat="1" x14ac:dyDescent="0.2">
      <c r="A12" s="120"/>
      <c r="B12" s="127"/>
      <c r="C12" s="128"/>
      <c r="D12" s="127"/>
      <c r="E12" s="129"/>
      <c r="F12" s="130"/>
    </row>
    <row r="13" spans="1:6" s="2" customFormat="1" x14ac:dyDescent="0.2">
      <c r="A13" s="120">
        <v>45205</v>
      </c>
      <c r="B13" s="127" t="s">
        <v>208</v>
      </c>
      <c r="C13" s="128" t="s">
        <v>96</v>
      </c>
      <c r="D13" s="127" t="s">
        <v>209</v>
      </c>
      <c r="E13" s="129">
        <v>50</v>
      </c>
      <c r="F13" s="130" t="s">
        <v>172</v>
      </c>
    </row>
    <row r="14" spans="1:6" s="2" customFormat="1" x14ac:dyDescent="0.2">
      <c r="A14" s="120">
        <v>45363</v>
      </c>
      <c r="B14" s="127" t="s">
        <v>208</v>
      </c>
      <c r="C14" s="128" t="s">
        <v>96</v>
      </c>
      <c r="D14" s="127" t="s">
        <v>209</v>
      </c>
      <c r="E14" s="129">
        <v>50</v>
      </c>
      <c r="F14" s="130" t="s">
        <v>172</v>
      </c>
    </row>
    <row r="15" spans="1:6" s="2" customFormat="1" x14ac:dyDescent="0.2">
      <c r="A15" s="120">
        <v>45386</v>
      </c>
      <c r="B15" s="127" t="s">
        <v>205</v>
      </c>
      <c r="C15" s="128" t="s">
        <v>96</v>
      </c>
      <c r="D15" s="127" t="s">
        <v>210</v>
      </c>
      <c r="E15" s="129">
        <v>15</v>
      </c>
      <c r="F15" s="130"/>
    </row>
    <row r="16" spans="1:6" s="2" customFormat="1" x14ac:dyDescent="0.2">
      <c r="A16" s="144">
        <v>45427</v>
      </c>
      <c r="B16" s="143" t="s">
        <v>206</v>
      </c>
      <c r="C16" s="145" t="s">
        <v>96</v>
      </c>
      <c r="D16" s="127" t="s">
        <v>211</v>
      </c>
      <c r="E16" s="129" t="s">
        <v>212</v>
      </c>
      <c r="F16" s="130" t="s">
        <v>172</v>
      </c>
    </row>
    <row r="17" spans="1:7" s="2" customFormat="1" x14ac:dyDescent="0.2">
      <c r="A17" s="120">
        <v>45427</v>
      </c>
      <c r="B17" s="127" t="s">
        <v>207</v>
      </c>
      <c r="C17" s="145" t="s">
        <v>96</v>
      </c>
      <c r="D17" s="127" t="s">
        <v>211</v>
      </c>
      <c r="E17" s="129">
        <v>15</v>
      </c>
      <c r="F17" s="130"/>
    </row>
    <row r="18" spans="1:7" s="2" customFormat="1" x14ac:dyDescent="0.2">
      <c r="A18" s="120"/>
      <c r="B18" s="127"/>
      <c r="C18" s="128"/>
      <c r="D18" s="127"/>
      <c r="E18" s="129"/>
      <c r="F18" s="130"/>
    </row>
    <row r="19" spans="1:7" s="2" customFormat="1" x14ac:dyDescent="0.2">
      <c r="A19" s="120"/>
      <c r="B19" s="127"/>
      <c r="C19" s="128"/>
      <c r="D19" s="127"/>
      <c r="E19" s="129"/>
      <c r="F19" s="130"/>
    </row>
    <row r="20" spans="1:7" s="2" customFormat="1" hidden="1" x14ac:dyDescent="0.2">
      <c r="A20" s="96"/>
      <c r="B20" s="101"/>
      <c r="C20" s="103"/>
      <c r="D20" s="101"/>
      <c r="E20" s="104"/>
      <c r="F20" s="102"/>
    </row>
    <row r="21" spans="1:7" ht="34.5" customHeight="1" x14ac:dyDescent="0.2">
      <c r="A21" s="115" t="s">
        <v>162</v>
      </c>
      <c r="B21" s="116" t="s">
        <v>163</v>
      </c>
      <c r="C21" s="117">
        <f>C22+C23</f>
        <v>5</v>
      </c>
      <c r="D21" s="118" t="str">
        <f>IF(SUBTOTAL(3,C11:C20)=SUBTOTAL(103,C11:C20),'Summary and sign-off'!$A$48,'Summary and sign-off'!$A$49)</f>
        <v>Check - there are no hidden rows with data</v>
      </c>
      <c r="E21" s="154" t="str">
        <f>IF('Summary and sign-off'!F60='Summary and sign-off'!F54,'Summary and sign-off'!A52,'Summary and sign-off'!A50)</f>
        <v>Check - each entry provides sufficient information</v>
      </c>
      <c r="F21" s="154"/>
      <c r="G21" s="2"/>
    </row>
    <row r="22" spans="1:7" ht="25.5" customHeight="1" x14ac:dyDescent="0.25">
      <c r="A22" s="55"/>
      <c r="B22" s="56" t="s">
        <v>96</v>
      </c>
      <c r="C22" s="57">
        <f>COUNTIF(C11:C20,'Summary and sign-off'!A45)</f>
        <v>5</v>
      </c>
      <c r="D22" s="14"/>
      <c r="E22" s="15"/>
      <c r="F22" s="16"/>
    </row>
    <row r="23" spans="1:7" ht="25.5" customHeight="1" x14ac:dyDescent="0.25">
      <c r="A23" s="55"/>
      <c r="B23" s="56" t="s">
        <v>97</v>
      </c>
      <c r="C23" s="57">
        <f>COUNTIF(C11:C20,'Summary and sign-off'!A46)</f>
        <v>0</v>
      </c>
      <c r="D23" s="14"/>
      <c r="E23" s="15"/>
      <c r="F23" s="16"/>
    </row>
    <row r="24" spans="1:7" x14ac:dyDescent="0.2">
      <c r="A24" s="17"/>
      <c r="B24" s="18"/>
      <c r="C24" s="17"/>
      <c r="D24" s="19"/>
      <c r="E24" s="19"/>
      <c r="F24" s="17"/>
    </row>
    <row r="25" spans="1:7" x14ac:dyDescent="0.2">
      <c r="A25" s="18" t="s">
        <v>152</v>
      </c>
      <c r="B25" s="18"/>
      <c r="C25" s="18"/>
      <c r="D25" s="18"/>
      <c r="E25" s="18"/>
      <c r="F25" s="18"/>
    </row>
    <row r="26" spans="1:7" ht="12.6" customHeight="1" x14ac:dyDescent="0.2">
      <c r="A26" s="20" t="s">
        <v>131</v>
      </c>
      <c r="B26" s="17"/>
      <c r="C26" s="17"/>
      <c r="D26" s="17"/>
      <c r="E26" s="17"/>
    </row>
    <row r="27" spans="1:7" x14ac:dyDescent="0.2">
      <c r="A27" s="20" t="s">
        <v>79</v>
      </c>
      <c r="B27" s="19"/>
      <c r="C27" s="17"/>
      <c r="D27" s="17"/>
      <c r="E27" s="17"/>
      <c r="F27" s="17"/>
    </row>
    <row r="28" spans="1:7" x14ac:dyDescent="0.2">
      <c r="A28" s="20" t="s">
        <v>164</v>
      </c>
      <c r="B28" s="21"/>
      <c r="C28" s="21"/>
      <c r="D28" s="21"/>
      <c r="E28" s="21"/>
      <c r="F28" s="21"/>
    </row>
    <row r="29" spans="1:7" ht="12.75" customHeight="1" x14ac:dyDescent="0.2">
      <c r="A29" s="20" t="s">
        <v>165</v>
      </c>
      <c r="B29" s="17"/>
      <c r="C29" s="17"/>
      <c r="D29" s="17"/>
      <c r="E29" s="17"/>
      <c r="F29" s="17"/>
    </row>
    <row r="30" spans="1:7" ht="12.95" customHeight="1" x14ac:dyDescent="0.2">
      <c r="A30" s="20" t="s">
        <v>166</v>
      </c>
      <c r="B30" s="17"/>
      <c r="C30" s="17"/>
      <c r="D30" s="17"/>
      <c r="E30" s="17"/>
      <c r="F30" s="17"/>
    </row>
    <row r="31" spans="1:7" x14ac:dyDescent="0.2">
      <c r="A31" s="20" t="s">
        <v>167</v>
      </c>
      <c r="C31" s="17"/>
      <c r="D31" s="17"/>
      <c r="E31" s="17"/>
      <c r="F31" s="17"/>
    </row>
    <row r="32" spans="1:7" ht="12.75" customHeight="1" x14ac:dyDescent="0.2">
      <c r="A32" s="20" t="s">
        <v>146</v>
      </c>
      <c r="B32" s="20"/>
      <c r="C32" s="22"/>
      <c r="D32" s="22"/>
      <c r="E32" s="22"/>
      <c r="F32" s="22"/>
    </row>
    <row r="33" spans="1:6" ht="12.75" customHeight="1" x14ac:dyDescent="0.2">
      <c r="A33" s="20"/>
      <c r="B33" s="20"/>
      <c r="C33" s="22"/>
      <c r="D33" s="22"/>
      <c r="E33" s="22"/>
      <c r="F33" s="22"/>
    </row>
    <row r="34" spans="1:6" ht="12.75" hidden="1" customHeight="1" x14ac:dyDescent="0.2">
      <c r="A34" s="20"/>
      <c r="B34" s="20"/>
      <c r="C34" s="22"/>
      <c r="D34" s="22"/>
      <c r="E34" s="22"/>
      <c r="F34" s="22"/>
    </row>
    <row r="37" spans="1:6" hidden="1" x14ac:dyDescent="0.2">
      <c r="A37" s="18"/>
      <c r="B37" s="18"/>
      <c r="C37" s="18"/>
      <c r="D37" s="18"/>
      <c r="E37" s="18"/>
      <c r="F37" s="18"/>
    </row>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7" x14ac:dyDescent="0.2"/>
    <row r="62" x14ac:dyDescent="0.2"/>
    <row r="63" x14ac:dyDescent="0.2"/>
    <row r="64" x14ac:dyDescent="0.2"/>
    <row r="65" x14ac:dyDescent="0.2"/>
    <row r="66" x14ac:dyDescent="0.2"/>
    <row r="67" x14ac:dyDescent="0.2"/>
    <row r="68" x14ac:dyDescent="0.2"/>
    <row r="70" x14ac:dyDescent="0.2"/>
    <row r="71" x14ac:dyDescent="0.2"/>
    <row r="72" x14ac:dyDescent="0.2"/>
  </sheetData>
  <sheetProtection sheet="1" formatCells="0" insertRows="0" deleteRows="0"/>
  <dataConsolidate/>
  <mergeCells count="10">
    <mergeCell ref="E21:F2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9"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sign-off'!$A$29:$A$30</xm:f>
          </x14:formula1>
          <xm:sqref>B7:F7</xm:sqref>
        </x14:dataValidation>
        <x14:dataValidation type="list" allowBlank="1" showInputMessage="1" showErrorMessage="1" error="Use the drop down list (at the right of the cell)" xr:uid="{00000000-0002-0000-0500-000005000000}">
          <x14:formula1>
            <xm:f>'Summary and sign-off'!$A$45:$A$46</xm:f>
          </x14:formula1>
          <xm:sqref>C11:C20</xm:sqref>
        </x14:dataValidation>
        <x14:dataValidation type="list" errorStyle="information" operator="greaterThan" allowBlank="1" showInputMessage="1" prompt="Provide specific $ value if possible" xr:uid="{00000000-0002-0000-0500-000006000000}">
          <x14:formula1>
            <xm:f>'Summary and sign-off'!$A$39:$A$44</xm:f>
          </x14:formula1>
          <xm:sqref>E11:E20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lpstr>Travel!Print_Titles</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Jason Zhang</cp:lastModifiedBy>
  <cp:revision/>
  <cp:lastPrinted>2024-07-29T21:36:38Z</cp:lastPrinted>
  <dcterms:created xsi:type="dcterms:W3CDTF">2010-10-17T20:59:02Z</dcterms:created>
  <dcterms:modified xsi:type="dcterms:W3CDTF">2024-07-30T05:01:14Z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